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codeName="ЭтаКнига" defaultThemeVersion="124226"/>
  <bookViews>
    <workbookView xWindow="0" yWindow="-15" windowWidth="11805" windowHeight="6525" tabRatio="601"/>
  </bookViews>
  <sheets>
    <sheet name="Доходы" sheetId="10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Доходы!$A$1:$I$112</definedName>
    <definedName name="_xlnm.Print_Area" localSheetId="2">'источники (2)'!$A$1:$I$31</definedName>
    <definedName name="_xlnm.Print_Area" localSheetId="1">'расходы (2)'!$A$1:$K$92</definedName>
  </definedNames>
  <calcPr calcId="125725"/>
</workbook>
</file>

<file path=xl/calcChain.xml><?xml version="1.0" encoding="utf-8"?>
<calcChain xmlns="http://schemas.openxmlformats.org/spreadsheetml/2006/main">
  <c r="D24" i="10"/>
  <c r="D23" s="1"/>
  <c r="E25"/>
  <c r="H25"/>
  <c r="I25" s="1"/>
  <c r="H26"/>
  <c r="I26" s="1"/>
  <c r="H27"/>
  <c r="I27" s="1"/>
  <c r="H28"/>
  <c r="I28" s="1"/>
  <c r="H29"/>
  <c r="I29" s="1"/>
  <c r="H30"/>
  <c r="I30" s="1"/>
  <c r="E31"/>
  <c r="E24" s="1"/>
  <c r="H32"/>
  <c r="I32"/>
  <c r="H33"/>
  <c r="I33"/>
  <c r="H34"/>
  <c r="I34"/>
  <c r="E35"/>
  <c r="H35"/>
  <c r="I35" s="1"/>
  <c r="H36"/>
  <c r="I36" s="1"/>
  <c r="H37"/>
  <c r="I37" s="1"/>
  <c r="H38"/>
  <c r="I38" s="1"/>
  <c r="H39"/>
  <c r="I39" s="1"/>
  <c r="D41"/>
  <c r="D40" s="1"/>
  <c r="E42"/>
  <c r="E41" s="1"/>
  <c r="H43"/>
  <c r="I43"/>
  <c r="H44"/>
  <c r="I44"/>
  <c r="H45"/>
  <c r="I45"/>
  <c r="D46"/>
  <c r="E46"/>
  <c r="H46" s="1"/>
  <c r="I46" s="1"/>
  <c r="H47"/>
  <c r="I47"/>
  <c r="D49"/>
  <c r="D48" s="1"/>
  <c r="E49"/>
  <c r="E50"/>
  <c r="H50"/>
  <c r="I50" s="1"/>
  <c r="H51"/>
  <c r="I51" s="1"/>
  <c r="H52"/>
  <c r="I52" s="1"/>
  <c r="H53"/>
  <c r="I53" s="1"/>
  <c r="D55"/>
  <c r="D54" s="1"/>
  <c r="E56"/>
  <c r="E55" s="1"/>
  <c r="H57"/>
  <c r="I57"/>
  <c r="H58"/>
  <c r="I58"/>
  <c r="H59"/>
  <c r="I59"/>
  <c r="H60"/>
  <c r="I60"/>
  <c r="D61"/>
  <c r="E61"/>
  <c r="H61" s="1"/>
  <c r="I61" s="1"/>
  <c r="E62"/>
  <c r="H62"/>
  <c r="I62" s="1"/>
  <c r="H63"/>
  <c r="I63" s="1"/>
  <c r="H64"/>
  <c r="I64" s="1"/>
  <c r="H65"/>
  <c r="I65" s="1"/>
  <c r="D67"/>
  <c r="D66" s="1"/>
  <c r="E68"/>
  <c r="E67" s="1"/>
  <c r="H69"/>
  <c r="I69"/>
  <c r="D72"/>
  <c r="D71" s="1"/>
  <c r="E72"/>
  <c r="E71" s="1"/>
  <c r="H73"/>
  <c r="I73"/>
  <c r="D76"/>
  <c r="D75" s="1"/>
  <c r="E76"/>
  <c r="E75" s="1"/>
  <c r="H77"/>
  <c r="I77"/>
  <c r="D79"/>
  <c r="D78" s="1"/>
  <c r="I78" s="1"/>
  <c r="E79"/>
  <c r="E78" s="1"/>
  <c r="H78" s="1"/>
  <c r="H80"/>
  <c r="I80"/>
  <c r="D83"/>
  <c r="D82" s="1"/>
  <c r="E83"/>
  <c r="E82" s="1"/>
  <c r="H84"/>
  <c r="I84"/>
  <c r="E86"/>
  <c r="E85" s="1"/>
  <c r="H85" s="1"/>
  <c r="I85" s="1"/>
  <c r="E87"/>
  <c r="H87"/>
  <c r="I87" s="1"/>
  <c r="H88"/>
  <c r="I88" s="1"/>
  <c r="D89"/>
  <c r="I89" s="1"/>
  <c r="E89"/>
  <c r="H89"/>
  <c r="H90"/>
  <c r="I90" s="1"/>
  <c r="D91"/>
  <c r="H91"/>
  <c r="I91"/>
  <c r="H92"/>
  <c r="I92"/>
  <c r="E94"/>
  <c r="E93" s="1"/>
  <c r="H93" s="1"/>
  <c r="I93" s="1"/>
  <c r="H95"/>
  <c r="I95"/>
  <c r="D99"/>
  <c r="D98" s="1"/>
  <c r="E99"/>
  <c r="E98" s="1"/>
  <c r="H100"/>
  <c r="I100"/>
  <c r="D101"/>
  <c r="E101"/>
  <c r="E96" s="1"/>
  <c r="H96" s="1"/>
  <c r="E102"/>
  <c r="H102"/>
  <c r="I102" s="1"/>
  <c r="H103"/>
  <c r="I103" s="1"/>
  <c r="H104"/>
  <c r="I104" s="1"/>
  <c r="D105"/>
  <c r="I105" s="1"/>
  <c r="E105"/>
  <c r="H105"/>
  <c r="H106"/>
  <c r="I106" s="1"/>
  <c r="H107"/>
  <c r="I107" s="1"/>
  <c r="H108"/>
  <c r="I108" s="1"/>
  <c r="E109"/>
  <c r="H109" s="1"/>
  <c r="I109" s="1"/>
  <c r="H110"/>
  <c r="I110"/>
  <c r="H111"/>
  <c r="I111"/>
  <c r="H112"/>
  <c r="I112"/>
  <c r="D113"/>
  <c r="D97" l="1"/>
  <c r="D81"/>
  <c r="I81" s="1"/>
  <c r="D74"/>
  <c r="I74" s="1"/>
  <c r="D70"/>
  <c r="I70" s="1"/>
  <c r="H55"/>
  <c r="E54"/>
  <c r="H54" s="1"/>
  <c r="E97"/>
  <c r="H97" s="1"/>
  <c r="H98"/>
  <c r="I98" s="1"/>
  <c r="E81"/>
  <c r="H81" s="1"/>
  <c r="H82"/>
  <c r="I82" s="1"/>
  <c r="E74"/>
  <c r="H74" s="1"/>
  <c r="H75"/>
  <c r="I75" s="1"/>
  <c r="E70"/>
  <c r="H70" s="1"/>
  <c r="H71"/>
  <c r="I71" s="1"/>
  <c r="H67"/>
  <c r="E66"/>
  <c r="H66" s="1"/>
  <c r="I66" s="1"/>
  <c r="H41"/>
  <c r="E40"/>
  <c r="H40" s="1"/>
  <c r="I40" s="1"/>
  <c r="E23"/>
  <c r="H24"/>
  <c r="I24" s="1"/>
  <c r="D22"/>
  <c r="I54"/>
  <c r="H101"/>
  <c r="I101" s="1"/>
  <c r="H99"/>
  <c r="I99" s="1"/>
  <c r="H94"/>
  <c r="I94" s="1"/>
  <c r="H86"/>
  <c r="I86" s="1"/>
  <c r="H83"/>
  <c r="I83" s="1"/>
  <c r="H79"/>
  <c r="I79" s="1"/>
  <c r="H76"/>
  <c r="I76" s="1"/>
  <c r="H72"/>
  <c r="I72" s="1"/>
  <c r="H68"/>
  <c r="I68" s="1"/>
  <c r="I67"/>
  <c r="H56"/>
  <c r="I56" s="1"/>
  <c r="I55"/>
  <c r="H49"/>
  <c r="I49" s="1"/>
  <c r="H42"/>
  <c r="I42" s="1"/>
  <c r="I41"/>
  <c r="H31"/>
  <c r="I31" s="1"/>
  <c r="D21" l="1"/>
  <c r="H23"/>
  <c r="I23" s="1"/>
  <c r="E48"/>
  <c r="H48" s="1"/>
  <c r="I48" s="1"/>
  <c r="I97"/>
  <c r="D96"/>
  <c r="I96" s="1"/>
  <c r="E22" l="1"/>
  <c r="I92" i="8"/>
  <c r="J11"/>
  <c r="J13"/>
  <c r="J14"/>
  <c r="J17"/>
  <c r="J18"/>
  <c r="J21"/>
  <c r="J22"/>
  <c r="J23"/>
  <c r="J24"/>
  <c r="J25"/>
  <c r="J26"/>
  <c r="J27"/>
  <c r="J30"/>
  <c r="J31"/>
  <c r="J32"/>
  <c r="J34"/>
  <c r="J39"/>
  <c r="J40"/>
  <c r="J41"/>
  <c r="J42"/>
  <c r="J43"/>
  <c r="J45"/>
  <c r="J46"/>
  <c r="J51"/>
  <c r="J53"/>
  <c r="J54"/>
  <c r="J56"/>
  <c r="J58"/>
  <c r="J61"/>
  <c r="J62"/>
  <c r="J63"/>
  <c r="J64"/>
  <c r="J65"/>
  <c r="J66"/>
  <c r="J67"/>
  <c r="J68"/>
  <c r="J69"/>
  <c r="J71"/>
  <c r="J72"/>
  <c r="J73"/>
  <c r="J74"/>
  <c r="J75"/>
  <c r="J76"/>
  <c r="J79"/>
  <c r="J80"/>
  <c r="J82"/>
  <c r="J85"/>
  <c r="J86"/>
  <c r="J88"/>
  <c r="J90"/>
  <c r="L74"/>
  <c r="I74"/>
  <c r="E70"/>
  <c r="G70"/>
  <c r="H70"/>
  <c r="I62"/>
  <c r="I63"/>
  <c r="I65"/>
  <c r="D70"/>
  <c r="L69"/>
  <c r="I69"/>
  <c r="I67"/>
  <c r="I68"/>
  <c r="I64"/>
  <c r="I61"/>
  <c r="I66"/>
  <c r="F60"/>
  <c r="I60" s="1"/>
  <c r="I70" s="1"/>
  <c r="F33"/>
  <c r="J33" s="1"/>
  <c r="F29"/>
  <c r="J29" s="1"/>
  <c r="L29" s="1"/>
  <c r="F28"/>
  <c r="J28" s="1"/>
  <c r="L28" s="1"/>
  <c r="F12"/>
  <c r="J12" s="1"/>
  <c r="L12" s="1"/>
  <c r="F38"/>
  <c r="J38" s="1"/>
  <c r="F44"/>
  <c r="F47"/>
  <c r="F59"/>
  <c r="J59" s="1"/>
  <c r="F50"/>
  <c r="J50" s="1"/>
  <c r="F49"/>
  <c r="J49" s="1"/>
  <c r="L48" s="1"/>
  <c r="F48"/>
  <c r="J48" s="1"/>
  <c r="F52"/>
  <c r="F55"/>
  <c r="F81"/>
  <c r="J81" s="1"/>
  <c r="L79" s="1"/>
  <c r="F78"/>
  <c r="J78" s="1"/>
  <c r="L77" s="1"/>
  <c r="F77"/>
  <c r="J77" s="1"/>
  <c r="L76" s="1"/>
  <c r="F89"/>
  <c r="J89" s="1"/>
  <c r="L88" s="1"/>
  <c r="F57"/>
  <c r="E57"/>
  <c r="G35"/>
  <c r="G44"/>
  <c r="G47"/>
  <c r="G52"/>
  <c r="G55"/>
  <c r="G83"/>
  <c r="G85" s="1"/>
  <c r="G10" s="1"/>
  <c r="G92" s="1"/>
  <c r="G89"/>
  <c r="G57"/>
  <c r="H35"/>
  <c r="H10" s="1"/>
  <c r="H92" s="1"/>
  <c r="H44"/>
  <c r="H47"/>
  <c r="H52"/>
  <c r="H55"/>
  <c r="H83"/>
  <c r="H85"/>
  <c r="H89"/>
  <c r="H57"/>
  <c r="I14"/>
  <c r="I18"/>
  <c r="I22"/>
  <c r="I24"/>
  <c r="I25"/>
  <c r="I26"/>
  <c r="I27"/>
  <c r="I30"/>
  <c r="I31"/>
  <c r="I17"/>
  <c r="I21"/>
  <c r="I32"/>
  <c r="I34"/>
  <c r="I33"/>
  <c r="I29"/>
  <c r="I28"/>
  <c r="I12"/>
  <c r="I35"/>
  <c r="I39"/>
  <c r="I40"/>
  <c r="I41"/>
  <c r="I43"/>
  <c r="I44" s="1"/>
  <c r="I42"/>
  <c r="I38"/>
  <c r="I45"/>
  <c r="I46"/>
  <c r="I47"/>
  <c r="I53"/>
  <c r="I54"/>
  <c r="I55" s="1"/>
  <c r="I56"/>
  <c r="I57" s="1"/>
  <c r="I59"/>
  <c r="I71"/>
  <c r="I75"/>
  <c r="I82"/>
  <c r="I81"/>
  <c r="I80"/>
  <c r="I79"/>
  <c r="I78"/>
  <c r="I77"/>
  <c r="I76"/>
  <c r="I73"/>
  <c r="I72"/>
  <c r="I83"/>
  <c r="I86"/>
  <c r="I51"/>
  <c r="I50"/>
  <c r="I49"/>
  <c r="I48"/>
  <c r="I52"/>
  <c r="I85"/>
  <c r="I89"/>
  <c r="D83"/>
  <c r="D44"/>
  <c r="J44" s="1"/>
  <c r="D35"/>
  <c r="D52"/>
  <c r="J52" s="1"/>
  <c r="L50" s="1"/>
  <c r="D37"/>
  <c r="J37" s="1"/>
  <c r="D47"/>
  <c r="J47" s="1"/>
  <c r="D55"/>
  <c r="J55" s="1"/>
  <c r="D57"/>
  <c r="J57" s="1"/>
  <c r="D10"/>
  <c r="F87"/>
  <c r="J87" s="1"/>
  <c r="D17" i="9"/>
  <c r="H18"/>
  <c r="E35" i="8"/>
  <c r="E44"/>
  <c r="E47"/>
  <c r="E52"/>
  <c r="E55"/>
  <c r="E83"/>
  <c r="E89"/>
  <c r="E10"/>
  <c r="L11"/>
  <c r="L13"/>
  <c r="L14"/>
  <c r="D16"/>
  <c r="J16" s="1"/>
  <c r="L16" s="1"/>
  <c r="D15"/>
  <c r="E16"/>
  <c r="E15"/>
  <c r="F15" s="1"/>
  <c r="I15" s="1"/>
  <c r="F16"/>
  <c r="I16" s="1"/>
  <c r="L18"/>
  <c r="D20"/>
  <c r="D19" s="1"/>
  <c r="E19"/>
  <c r="F19" s="1"/>
  <c r="I19" s="1"/>
  <c r="F20"/>
  <c r="I20" s="1"/>
  <c r="L22"/>
  <c r="I23"/>
  <c r="L23"/>
  <c r="L24"/>
  <c r="L25"/>
  <c r="L26"/>
  <c r="L27"/>
  <c r="L30"/>
  <c r="L31"/>
  <c r="L32"/>
  <c r="L33"/>
  <c r="K35"/>
  <c r="F36"/>
  <c r="J36" s="1"/>
  <c r="I36"/>
  <c r="I37"/>
  <c r="L39"/>
  <c r="L40"/>
  <c r="L42"/>
  <c r="L43"/>
  <c r="L44"/>
  <c r="L45"/>
  <c r="K52"/>
  <c r="K55" s="1"/>
  <c r="I58"/>
  <c r="L58"/>
  <c r="L70"/>
  <c r="L71"/>
  <c r="L72"/>
  <c r="L73"/>
  <c r="L75"/>
  <c r="L78"/>
  <c r="L81"/>
  <c r="L83"/>
  <c r="F84"/>
  <c r="I84" s="1"/>
  <c r="L84"/>
  <c r="L86"/>
  <c r="I87"/>
  <c r="I88"/>
  <c r="L89"/>
  <c r="I90"/>
  <c r="E21" i="10" l="1"/>
  <c r="H21" s="1"/>
  <c r="I21" s="1"/>
  <c r="H22"/>
  <c r="I22" s="1"/>
  <c r="J19" i="8"/>
  <c r="L19"/>
  <c r="J15"/>
  <c r="I10"/>
  <c r="F83"/>
  <c r="J83" s="1"/>
  <c r="L82" s="1"/>
  <c r="F70"/>
  <c r="J70" s="1"/>
  <c r="J84"/>
  <c r="J60"/>
  <c r="J20"/>
  <c r="L20" s="1"/>
  <c r="L15"/>
  <c r="F35"/>
  <c r="F10" s="1"/>
  <c r="E19" i="9" s="1"/>
  <c r="E17" l="1"/>
  <c r="H19"/>
  <c r="J10" i="8"/>
  <c r="J35"/>
  <c r="E9" i="9" l="1"/>
  <c r="H9" s="1"/>
  <c r="E11"/>
  <c r="H11" s="1"/>
  <c r="H17"/>
</calcChain>
</file>

<file path=xl/sharedStrings.xml><?xml version="1.0" encoding="utf-8"?>
<sst xmlns="http://schemas.openxmlformats.org/spreadsheetml/2006/main" count="681" uniqueCount="357">
  <si>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</si>
  <si>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</si>
  <si>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</si>
  <si>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</si>
  <si>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</si>
  <si>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</si>
  <si>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</si>
  <si>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</si>
  <si>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</si>
  <si>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</si>
  <si>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</si>
  <si>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</si>
  <si>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</si>
  <si>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</si>
  <si>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</si>
  <si>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</si>
  <si>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</si>
  <si>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</si>
  <si>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</si>
  <si>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</si>
  <si>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</si>
  <si>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</si>
  <si>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</si>
  <si>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</si>
  <si>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</si>
  <si>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</si>
  <si>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</si>
  <si>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</si>
  <si>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</si>
  <si>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</si>
  <si>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</si>
  <si>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</si>
  <si>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</si>
  <si>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</si>
  <si>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</si>
  <si>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</si>
  <si>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</si>
  <si>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</si>
  <si>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</si>
  <si>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</si>
  <si>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</si>
  <si>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</si>
  <si>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</si>
  <si>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</si>
  <si>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</si>
  <si>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</si>
  <si>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</si>
  <si>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</si>
  <si>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</si>
  <si>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</si>
  <si>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</si>
  <si>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</si>
  <si>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</si>
  <si>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</si>
  <si>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</si>
  <si>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</si>
  <si>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</si>
  <si>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</si>
  <si>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</si>
  <si>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</si>
  <si>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</si>
  <si>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</si>
  <si>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</si>
  <si>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</si>
  <si>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</si>
  <si>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</si>
  <si>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</si>
  <si>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</si>
  <si>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</si>
  <si>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</si>
  <si>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</si>
  <si>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</si>
  <si>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</si>
  <si>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</si>
  <si>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</si>
  <si>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</si>
  <si>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</si>
  <si>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</si>
  <si>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</si>
  <si>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</si>
  <si>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</si>
  <si>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</si>
  <si>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</si>
  <si>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</si>
  <si>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</si>
  <si>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</si>
  <si>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</si>
  <si>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</si>
  <si>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</si>
  <si>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</si>
  <si>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</si>
  <si>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</si>
  <si>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</si>
  <si>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</si>
  <si>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</si>
  <si>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</si>
  <si>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</si>
  <si>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</si>
  <si>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</si>
  <si>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</si>
  <si>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</si>
  <si>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</si>
  <si>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</si>
  <si>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</si>
  <si>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</si>
  <si>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</si>
  <si>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</si>
  <si>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</si>
  <si>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</si>
  <si>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</si>
  <si>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</si>
  <si>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</si>
  <si>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</si>
  <si>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</si>
  <si>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</si>
  <si>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</si>
  <si>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</si>
  <si>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</si>
  <si>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</si>
  <si>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</si>
  <si>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</si>
  <si>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</si>
  <si>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</si>
  <si>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</si>
  <si>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</si>
  <si>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</si>
  <si>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</si>
  <si>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</si>
  <si>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</si>
  <si>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</si>
  <si>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</si>
  <si>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</si>
  <si>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</si>
  <si>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</si>
  <si>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</si>
  <si>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</si>
  <si>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</si>
  <si>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</si>
  <si>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</si>
  <si>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</si>
  <si>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</si>
  <si>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</si>
  <si>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</si>
  <si>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</si>
  <si>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</si>
  <si>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</si>
  <si>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</si>
  <si>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</si>
  <si>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</si>
  <si>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</si>
  <si>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</si>
  <si>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</si>
  <si>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</si>
  <si>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</si>
  <si>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</si>
  <si>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</si>
  <si>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</si>
  <si>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</si>
  <si>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</si>
  <si>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</si>
  <si>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</si>
  <si>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</si>
  <si>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</si>
  <si>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</si>
  <si>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</si>
  <si>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</si>
  <si>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</si>
  <si>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</si>
  <si>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</si>
  <si>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</si>
  <si>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</si>
  <si>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</si>
  <si>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</si>
  <si>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</si>
  <si>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</si>
  <si>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</si>
  <si>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</si>
  <si>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</si>
  <si>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</si>
  <si>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</si>
  <si>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</si>
  <si>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</si>
  <si>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</si>
  <si>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</si>
  <si>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</si>
  <si>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</si>
  <si>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</si>
  <si>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</si>
  <si>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</si>
  <si>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</si>
  <si>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</si>
  <si>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</si>
  <si>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</si>
  <si>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</si>
  <si>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</si>
  <si>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</si>
  <si>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</si>
  <si>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</si>
  <si>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</si>
  <si>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</si>
  <si>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</si>
  <si>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</si>
  <si>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</si>
  <si>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</si>
  <si>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</si>
  <si>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</si>
  <si>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</si>
  <si>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</si>
  <si>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</si>
  <si>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</si>
  <si>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</si>
  <si>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</si>
  <si>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</si>
  <si>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</si>
  <si>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</si>
  <si>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</si>
  <si>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</si>
  <si>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</si>
  <si>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</si>
  <si>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</si>
  <si>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</si>
  <si>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</si>
  <si>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</si>
  <si>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</si>
  <si>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</si>
  <si>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</si>
  <si>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</si>
  <si>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</si>
  <si>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</si>
  <si>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</si>
  <si>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</si>
  <si>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</si>
  <si>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</si>
  <si>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</si>
  <si>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</si>
  <si>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</si>
  <si>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</si>
  <si>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</si>
  <si>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</si>
  <si>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</si>
  <si>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</si>
  <si>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</si>
  <si>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</si>
  <si>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</si>
  <si>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</si>
  <si>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</si>
  <si>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</si>
  <si>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</si>
  <si>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</si>
  <si>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</si>
  <si>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</si>
  <si>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</si>
  <si>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</si>
  <si>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</si>
  <si>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</si>
  <si>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>ф 100 Покупка запасных частей основн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</si>
  <si>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</si>
  <si>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</si>
  <si>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</si>
  <si>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</si>
  <si>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</si>
  <si>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</si>
  <si>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</si>
  <si>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</si>
  <si>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</si>
  <si>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</si>
  <si>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</si>
  <si>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</si>
  <si>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</si>
  <si>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</si>
  <si>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</si>
  <si>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</si>
  <si>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</si>
  <si>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</si>
  <si>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</si>
  <si>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</si>
  <si>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</si>
  <si>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</si>
  <si>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</si>
  <si>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</si>
  <si>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</si>
  <si>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</si>
  <si>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</si>
  <si>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</si>
  <si>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</si>
  <si>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</si>
  <si>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</si>
  <si>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</si>
  <si>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</si>
  <si>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</si>
  <si>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</si>
  <si>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</si>
  <si>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</si>
  <si>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</si>
  <si>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</si>
  <si>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</si>
  <si>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</si>
  <si>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</si>
  <si>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</si>
  <si>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</si>
  <si>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</si>
  <si>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</si>
  <si>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</si>
  <si>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</si>
  <si>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</si>
  <si>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</si>
  <si>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202 10000 00 0000 151</t>
  </si>
  <si>
    <t>202 15001 00 0000 151</t>
  </si>
  <si>
    <t>202 15001 10 0000 151</t>
  </si>
  <si>
    <t>202 30000 00 0000 151</t>
  </si>
  <si>
    <t>202 35118 00 0000 151</t>
  </si>
  <si>
    <t>202 35118 10 0000 151</t>
  </si>
  <si>
    <t>202 30024 10 0000 151</t>
  </si>
  <si>
    <t>202 40000 00 0000 151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</si>
  <si>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</si>
  <si>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202 40014 10 0000 151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</si>
  <si>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</si>
  <si>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202 45160 00 0000 151</t>
  </si>
  <si>
    <t>202 45160 10 0000 151</t>
  </si>
  <si>
    <t>Прочие межбюджетные трансферты, передаваемые бюджетам сельских поселений</t>
  </si>
  <si>
    <t>202 49999 00 0000 151</t>
  </si>
  <si>
    <t>202 49999 10 0000 151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</si>
  <si>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</si>
  <si>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2 18 60010 10 0000 151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</si>
  <si>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</si>
  <si>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219 60010 10 0000 151</t>
  </si>
  <si>
    <t>951 0104 1310000190 244 23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</si>
  <si>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</si>
  <si>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</si>
  <si>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</si>
  <si>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</si>
  <si>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</si>
  <si>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951 0412 9990028990 245 00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</si>
  <si>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</si>
  <si>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</si>
  <si>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</si>
  <si>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</si>
  <si>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</si>
  <si>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ф 101 Покупка запасных частей основн</t>
  </si>
  <si>
    <t>951 0502 0520028650 244 01</t>
  </si>
  <si>
    <t>ф 101 Технические докум.на котёл</t>
  </si>
  <si>
    <t>951 0502 0520028780 244 00</t>
  </si>
  <si>
    <t>ф 100 Технические докум.на котёл</t>
  </si>
  <si>
    <t>951 0502 0520028780 244 01</t>
  </si>
  <si>
    <t>на 01.12.18г.</t>
  </si>
  <si>
    <t xml:space="preserve">ф 100 Ремонт объектов теплоэнергетики </t>
  </si>
  <si>
    <t>951 0502 0520028650 244 23</t>
  </si>
  <si>
    <t xml:space="preserve">ф 123 Ремонт объектов теплоэнергетики </t>
  </si>
  <si>
    <t>ф 123 Покупка запасных частей основн</t>
  </si>
  <si>
    <t>ф 123 Покупка запасных частей</t>
  </si>
  <si>
    <t>951 0502 0520028780 244 23</t>
  </si>
  <si>
    <t>ф 123 Технические докум.на котёл</t>
  </si>
  <si>
    <t xml:space="preserve"> ф. 123 Уличное освещение</t>
  </si>
  <si>
    <t>951 0503 0710028610 244 23</t>
  </si>
  <si>
    <t xml:space="preserve">                    3. Источники финансирования дефицита бюджета на 01.12.2018 г</t>
  </si>
  <si>
    <t>01.12.2018</t>
  </si>
  <si>
    <t>1 декабря 2018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</si>
</sst>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0" fillId="0" borderId="0" xfId="0" applyNumberFormat="1" applyFill="1"/>
    <xf numFmtId="43" fontId="3" fillId="0" borderId="9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3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3" fontId="3" fillId="0" borderId="4" xfId="0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Alignment="1"/>
    <xf numFmtId="2" fontId="0" fillId="0" borderId="1" xfId="0" applyNumberFormat="1" applyFill="1" applyBorder="1"/>
    <xf numFmtId="49" fontId="2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/>
    <xf numFmtId="49" fontId="2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3" fontId="2" fillId="0" borderId="28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/>
    <xf numFmtId="164" fontId="3" fillId="0" borderId="0" xfId="0" applyNumberFormat="1" applyFont="1" applyFill="1"/>
    <xf numFmtId="164" fontId="1" fillId="0" borderId="1" xfId="0" applyNumberFormat="1" applyFont="1" applyFill="1" applyBorder="1"/>
    <xf numFmtId="164" fontId="3" fillId="0" borderId="30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Fill="1" applyBorder="1" applyAlignment="1">
      <alignment horizontal="center"/>
    </xf>
    <xf numFmtId="164" fontId="9" fillId="0" borderId="2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/>
    <xf numFmtId="49" fontId="2" fillId="0" borderId="12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/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wrapText="1" indent="2"/>
    </xf>
    <xf numFmtId="0" fontId="10" fillId="0" borderId="32" xfId="0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wrapText="1"/>
    </xf>
    <xf numFmtId="0" fontId="11" fillId="0" borderId="0" xfId="0" applyFont="1" applyFill="1"/>
    <xf numFmtId="49" fontId="10" fillId="0" borderId="11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43" fontId="2" fillId="0" borderId="1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left" wrapText="1"/>
    </xf>
    <xf numFmtId="43" fontId="3" fillId="0" borderId="33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10" fillId="0" borderId="34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view="pageBreakPreview" zoomScaleSheetLayoutView="100" workbookViewId="0">
      <selection activeCell="E22" sqref="E22"/>
    </sheetView>
  </sheetViews>
  <sheetFormatPr defaultColWidth="9.140625" defaultRowHeight="12.75"/>
  <cols>
    <col min="1" max="1" width="39.7109375" style="33" customWidth="1"/>
    <col min="2" max="2" width="4.5703125" style="33" customWidth="1"/>
    <col min="3" max="3" width="20.5703125" style="33" customWidth="1"/>
    <col min="4" max="4" width="17.5703125" style="34" customWidth="1"/>
    <col min="5" max="5" width="21.85546875" style="32" customWidth="1"/>
    <col min="6" max="6" width="14.42578125" style="34" customWidth="1"/>
    <col min="7" max="7" width="14" style="34" customWidth="1"/>
    <col min="8" max="8" width="14.5703125" style="34" customWidth="1"/>
    <col min="9" max="9" width="15.42578125" style="1" customWidth="1"/>
    <col min="10" max="16384" width="9.140625" style="1"/>
  </cols>
  <sheetData>
    <row r="1" spans="1:9" ht="14.25" customHeight="1">
      <c r="A1" s="218" t="s">
        <v>108</v>
      </c>
      <c r="B1" s="219"/>
      <c r="C1" s="219"/>
      <c r="D1" s="219"/>
      <c r="E1" s="219"/>
      <c r="F1" s="219"/>
      <c r="G1" s="219"/>
      <c r="H1" s="219"/>
    </row>
    <row r="2" spans="1:9" ht="12" customHeight="1">
      <c r="A2" s="218" t="s">
        <v>109</v>
      </c>
      <c r="B2" s="219"/>
      <c r="C2" s="219"/>
      <c r="D2" s="219"/>
      <c r="E2" s="219"/>
      <c r="F2" s="219"/>
      <c r="G2" s="219"/>
      <c r="H2" s="219"/>
      <c r="I2" s="141"/>
    </row>
    <row r="3" spans="1:9" ht="12" customHeight="1">
      <c r="A3" s="218" t="s">
        <v>110</v>
      </c>
      <c r="B3" s="219"/>
      <c r="C3" s="219"/>
      <c r="D3" s="219"/>
      <c r="E3" s="219"/>
      <c r="F3" s="219"/>
      <c r="G3" s="219"/>
      <c r="H3" s="220"/>
      <c r="I3" s="35"/>
    </row>
    <row r="4" spans="1:9" ht="12.75" customHeight="1">
      <c r="A4" s="221" t="s">
        <v>111</v>
      </c>
      <c r="B4" s="222"/>
      <c r="C4" s="222"/>
      <c r="D4" s="222"/>
      <c r="E4" s="222"/>
      <c r="F4" s="222"/>
      <c r="G4" s="222"/>
      <c r="H4" s="32"/>
      <c r="I4" s="142" t="s">
        <v>112</v>
      </c>
    </row>
    <row r="5" spans="1:9" ht="12.75" customHeight="1">
      <c r="A5" s="213"/>
      <c r="B5" s="214"/>
      <c r="C5" s="214"/>
      <c r="D5" s="143"/>
      <c r="E5" s="36"/>
      <c r="F5" s="214"/>
      <c r="G5" s="214"/>
      <c r="H5" s="144" t="s">
        <v>113</v>
      </c>
      <c r="I5" s="145" t="s">
        <v>114</v>
      </c>
    </row>
    <row r="6" spans="1:9" ht="14.1" customHeight="1">
      <c r="A6" s="143" t="s">
        <v>115</v>
      </c>
      <c r="B6" s="143"/>
      <c r="D6" s="103"/>
      <c r="E6" s="146"/>
      <c r="F6" s="143" t="s">
        <v>356</v>
      </c>
      <c r="G6" s="143"/>
      <c r="H6" s="147" t="s">
        <v>116</v>
      </c>
      <c r="I6" s="38" t="s">
        <v>355</v>
      </c>
    </row>
    <row r="7" spans="1:9" ht="18" customHeight="1">
      <c r="A7" s="103" t="s">
        <v>117</v>
      </c>
      <c r="B7" s="103"/>
      <c r="D7" s="104"/>
      <c r="E7" s="144"/>
      <c r="F7" s="104"/>
      <c r="G7" s="104"/>
      <c r="H7" s="147"/>
      <c r="I7" s="148"/>
    </row>
    <row r="8" spans="1:9" ht="9.75" customHeight="1">
      <c r="A8" s="103" t="s">
        <v>118</v>
      </c>
      <c r="B8" s="103"/>
      <c r="C8" s="103"/>
      <c r="D8" s="104"/>
      <c r="E8" s="144"/>
      <c r="F8" s="104"/>
      <c r="G8" s="104"/>
      <c r="H8" s="147"/>
      <c r="I8" s="148"/>
    </row>
    <row r="9" spans="1:9" ht="9.75" customHeight="1">
      <c r="A9" s="103" t="s">
        <v>119</v>
      </c>
      <c r="B9" s="103"/>
      <c r="C9" s="103"/>
      <c r="D9" s="104"/>
      <c r="E9" s="144"/>
      <c r="F9" s="104"/>
      <c r="G9" s="104"/>
      <c r="H9" s="147" t="s">
        <v>120</v>
      </c>
      <c r="I9" s="148"/>
    </row>
    <row r="10" spans="1:9" ht="12.75" customHeight="1">
      <c r="A10" s="103" t="s">
        <v>121</v>
      </c>
      <c r="B10" s="1"/>
      <c r="C10" s="2" t="s">
        <v>122</v>
      </c>
      <c r="D10" s="2"/>
      <c r="E10" s="37"/>
      <c r="F10" s="2"/>
      <c r="G10" s="2"/>
      <c r="H10" s="147" t="s">
        <v>123</v>
      </c>
      <c r="I10" s="148"/>
    </row>
    <row r="11" spans="1:9" ht="15.75" customHeight="1">
      <c r="A11" s="103" t="s">
        <v>124</v>
      </c>
      <c r="B11" s="103"/>
      <c r="C11" s="103"/>
      <c r="D11" s="104"/>
      <c r="E11" s="144"/>
      <c r="F11" s="104"/>
      <c r="G11" s="104"/>
      <c r="H11" s="147" t="s">
        <v>125</v>
      </c>
      <c r="I11" s="148"/>
    </row>
    <row r="12" spans="1:9" ht="14.1" customHeight="1">
      <c r="A12" s="103" t="s">
        <v>126</v>
      </c>
      <c r="B12" s="103"/>
      <c r="C12" s="103"/>
      <c r="D12" s="104"/>
      <c r="E12" s="144"/>
      <c r="F12" s="104"/>
      <c r="G12" s="104"/>
      <c r="H12" s="147"/>
      <c r="I12" s="145"/>
    </row>
    <row r="13" spans="1:9" ht="14.1" customHeight="1">
      <c r="A13" s="103" t="s">
        <v>127</v>
      </c>
      <c r="B13" s="103"/>
      <c r="C13" s="103"/>
      <c r="D13" s="104"/>
      <c r="E13" s="144"/>
      <c r="F13" s="104"/>
      <c r="G13" s="104"/>
      <c r="H13" s="147" t="s">
        <v>128</v>
      </c>
      <c r="I13" s="145" t="s">
        <v>129</v>
      </c>
    </row>
    <row r="14" spans="1:9" ht="14.25" customHeight="1">
      <c r="B14" s="102"/>
      <c r="C14" s="102" t="s">
        <v>130</v>
      </c>
      <c r="D14" s="104"/>
      <c r="E14" s="144"/>
      <c r="F14" s="104"/>
      <c r="G14" s="104"/>
      <c r="H14" s="144"/>
      <c r="I14" s="105"/>
    </row>
    <row r="15" spans="1:9" ht="12.75" customHeight="1">
      <c r="A15" s="149"/>
      <c r="B15" s="150"/>
      <c r="C15" s="150"/>
      <c r="D15" s="151"/>
      <c r="E15" s="215" t="s">
        <v>5</v>
      </c>
      <c r="F15" s="216"/>
      <c r="G15" s="216"/>
      <c r="H15" s="216"/>
      <c r="I15" s="217"/>
    </row>
    <row r="16" spans="1:9" ht="9.9499999999999993" customHeight="1">
      <c r="A16" s="152"/>
      <c r="B16" s="152" t="s">
        <v>16</v>
      </c>
      <c r="C16" s="152" t="s">
        <v>131</v>
      </c>
      <c r="D16" s="153" t="s">
        <v>34</v>
      </c>
      <c r="E16" s="154" t="s">
        <v>43</v>
      </c>
      <c r="F16" s="155" t="s">
        <v>6</v>
      </c>
      <c r="G16" s="151" t="s">
        <v>9</v>
      </c>
      <c r="H16" s="156"/>
      <c r="I16" s="157" t="s">
        <v>2</v>
      </c>
    </row>
    <row r="17" spans="1:10" ht="9.9499999999999993" customHeight="1">
      <c r="A17" s="152" t="s">
        <v>4</v>
      </c>
      <c r="B17" s="152" t="s">
        <v>17</v>
      </c>
      <c r="C17" s="152" t="s">
        <v>39</v>
      </c>
      <c r="D17" s="153" t="s">
        <v>35</v>
      </c>
      <c r="E17" s="158" t="s">
        <v>44</v>
      </c>
      <c r="F17" s="153" t="s">
        <v>7</v>
      </c>
      <c r="G17" s="153" t="s">
        <v>10</v>
      </c>
      <c r="H17" s="159" t="s">
        <v>11</v>
      </c>
      <c r="I17" s="157" t="s">
        <v>3</v>
      </c>
    </row>
    <row r="18" spans="1:10" ht="9.9499999999999993" customHeight="1">
      <c r="A18" s="160"/>
      <c r="B18" s="152" t="s">
        <v>18</v>
      </c>
      <c r="C18" s="152" t="s">
        <v>40</v>
      </c>
      <c r="D18" s="153" t="s">
        <v>3</v>
      </c>
      <c r="E18" s="158" t="s">
        <v>45</v>
      </c>
      <c r="F18" s="153" t="s">
        <v>8</v>
      </c>
      <c r="G18" s="153"/>
      <c r="H18" s="159"/>
      <c r="I18" s="157"/>
    </row>
    <row r="19" spans="1:10" ht="9.9499999999999993" customHeight="1">
      <c r="A19" s="160"/>
      <c r="B19" s="161"/>
      <c r="C19" s="162"/>
      <c r="D19" s="163"/>
      <c r="E19" s="158"/>
      <c r="F19" s="153"/>
      <c r="G19" s="153"/>
      <c r="H19" s="159"/>
      <c r="I19" s="157"/>
    </row>
    <row r="20" spans="1:10" ht="9.9499999999999993" customHeight="1">
      <c r="A20" s="164">
        <v>1</v>
      </c>
      <c r="B20" s="165">
        <v>2</v>
      </c>
      <c r="C20" s="165">
        <v>3</v>
      </c>
      <c r="D20" s="151" t="s">
        <v>0</v>
      </c>
      <c r="E20" s="156" t="s">
        <v>1</v>
      </c>
      <c r="F20" s="151" t="s">
        <v>12</v>
      </c>
      <c r="G20" s="151" t="s">
        <v>13</v>
      </c>
      <c r="H20" s="154" t="s">
        <v>14</v>
      </c>
      <c r="I20" s="157" t="s">
        <v>15</v>
      </c>
    </row>
    <row r="21" spans="1:10">
      <c r="A21" s="166" t="s">
        <v>132</v>
      </c>
      <c r="B21" s="167"/>
      <c r="C21" s="167" t="s">
        <v>133</v>
      </c>
      <c r="D21" s="168">
        <f>D22+D96</f>
        <v>17522400</v>
      </c>
      <c r="E21" s="168">
        <f>E22+E96</f>
        <v>16481894.109999999</v>
      </c>
      <c r="F21" s="168" t="s">
        <v>169</v>
      </c>
      <c r="G21" s="168" t="s">
        <v>169</v>
      </c>
      <c r="H21" s="168">
        <f>E21</f>
        <v>16481894.109999999</v>
      </c>
      <c r="I21" s="168">
        <f>D21-H21</f>
        <v>1040505.8900000006</v>
      </c>
      <c r="J21" s="16"/>
    </row>
    <row r="22" spans="1:10" ht="21" customHeight="1">
      <c r="A22" s="169" t="s">
        <v>134</v>
      </c>
      <c r="B22" s="167"/>
      <c r="C22" s="167" t="s">
        <v>135</v>
      </c>
      <c r="D22" s="168">
        <f>D23+D40+D48+D66+D70+D74+D85+D81</f>
        <v>11500900</v>
      </c>
      <c r="E22" s="168">
        <f>E23+E40+E48+E66+E70+E74+E85+E93+E81+E78</f>
        <v>10913679.109999999</v>
      </c>
      <c r="F22" s="168" t="s">
        <v>169</v>
      </c>
      <c r="G22" s="168" t="s">
        <v>169</v>
      </c>
      <c r="H22" s="168">
        <f>E22</f>
        <v>10913679.109999999</v>
      </c>
      <c r="I22" s="168">
        <f>D22-H22</f>
        <v>587220.8900000006</v>
      </c>
      <c r="J22" s="16"/>
    </row>
    <row r="23" spans="1:10" ht="15.95" customHeight="1">
      <c r="A23" s="169"/>
      <c r="B23" s="167"/>
      <c r="C23" s="167" t="s">
        <v>136</v>
      </c>
      <c r="D23" s="168">
        <f>D24</f>
        <v>3065300</v>
      </c>
      <c r="E23" s="168">
        <f>E24</f>
        <v>3317239.87</v>
      </c>
      <c r="F23" s="168" t="s">
        <v>169</v>
      </c>
      <c r="G23" s="168" t="s">
        <v>169</v>
      </c>
      <c r="H23" s="168">
        <f>E23</f>
        <v>3317239.87</v>
      </c>
      <c r="I23" s="168">
        <f>D23-H23</f>
        <v>-251939.87000000011</v>
      </c>
      <c r="J23" s="16"/>
    </row>
    <row r="24" spans="1:10" ht="15.95" customHeight="1">
      <c r="A24" s="170" t="s">
        <v>137</v>
      </c>
      <c r="B24" s="167"/>
      <c r="C24" s="167" t="s">
        <v>138</v>
      </c>
      <c r="D24" s="168">
        <f>D25+D31</f>
        <v>3065300</v>
      </c>
      <c r="E24" s="168">
        <f>E25+E31+E35</f>
        <v>3317239.87</v>
      </c>
      <c r="F24" s="168" t="s">
        <v>169</v>
      </c>
      <c r="G24" s="168" t="s">
        <v>169</v>
      </c>
      <c r="H24" s="168">
        <f>E24</f>
        <v>3317239.87</v>
      </c>
      <c r="I24" s="168">
        <f>D24-H24</f>
        <v>-251939.87000000011</v>
      </c>
      <c r="J24" s="16"/>
    </row>
    <row r="25" spans="1:10" ht="15.95" customHeight="1">
      <c r="A25" s="169"/>
      <c r="B25" s="167"/>
      <c r="C25" s="167" t="s">
        <v>139</v>
      </c>
      <c r="D25" s="168">
        <v>3065300</v>
      </c>
      <c r="E25" s="168">
        <f>E27+E28+E29</f>
        <v>3150935.7199999997</v>
      </c>
      <c r="F25" s="168" t="s">
        <v>169</v>
      </c>
      <c r="G25" s="168" t="s">
        <v>169</v>
      </c>
      <c r="H25" s="168">
        <f>E25</f>
        <v>3150935.7199999997</v>
      </c>
      <c r="I25" s="168">
        <f>D25-H25</f>
        <v>-85635.719999999739</v>
      </c>
      <c r="J25" s="16"/>
    </row>
    <row r="26" spans="1:10" ht="15.95" hidden="1" customHeight="1">
      <c r="A26" s="169"/>
      <c r="B26" s="167"/>
      <c r="C26" s="167" t="s">
        <v>140</v>
      </c>
      <c r="D26" s="168"/>
      <c r="E26" s="168"/>
      <c r="F26" s="168" t="s">
        <v>169</v>
      </c>
      <c r="G26" s="168" t="s">
        <v>169</v>
      </c>
      <c r="H26" s="168">
        <f>E26</f>
        <v>0</v>
      </c>
      <c r="I26" s="168">
        <f>D26-H26</f>
        <v>0</v>
      </c>
      <c r="J26" s="16"/>
    </row>
    <row r="27" spans="1:10" ht="15.95" customHeight="1">
      <c r="A27" s="169"/>
      <c r="B27" s="167"/>
      <c r="C27" s="167" t="s">
        <v>141</v>
      </c>
      <c r="D27" s="168">
        <v>0</v>
      </c>
      <c r="E27" s="171">
        <v>3121110.26</v>
      </c>
      <c r="F27" s="168" t="s">
        <v>169</v>
      </c>
      <c r="G27" s="168" t="s">
        <v>169</v>
      </c>
      <c r="H27" s="168">
        <f>E27</f>
        <v>3121110.26</v>
      </c>
      <c r="I27" s="168">
        <f>D27-H27</f>
        <v>-3121110.26</v>
      </c>
      <c r="J27" s="16"/>
    </row>
    <row r="28" spans="1:10" ht="15.95" customHeight="1">
      <c r="A28" s="169"/>
      <c r="B28" s="167"/>
      <c r="C28" s="167" t="s">
        <v>287</v>
      </c>
      <c r="D28" s="168">
        <v>0</v>
      </c>
      <c r="E28" s="171">
        <v>5634.37</v>
      </c>
      <c r="F28" s="168">
        <v>0</v>
      </c>
      <c r="G28" s="168">
        <v>0</v>
      </c>
      <c r="H28" s="168">
        <f>E28</f>
        <v>5634.37</v>
      </c>
      <c r="I28" s="168">
        <f>D28-H28</f>
        <v>-5634.37</v>
      </c>
      <c r="J28" s="16"/>
    </row>
    <row r="29" spans="1:10" ht="15.95" customHeight="1">
      <c r="A29" s="169"/>
      <c r="B29" s="167"/>
      <c r="C29" s="167" t="s">
        <v>288</v>
      </c>
      <c r="D29" s="168">
        <v>0</v>
      </c>
      <c r="E29" s="171">
        <v>24191.09</v>
      </c>
      <c r="F29" s="168">
        <v>0</v>
      </c>
      <c r="G29" s="168">
        <v>0</v>
      </c>
      <c r="H29" s="168">
        <f>E29</f>
        <v>24191.09</v>
      </c>
      <c r="I29" s="168">
        <f>D29-H29</f>
        <v>-24191.09</v>
      </c>
      <c r="J29" s="16"/>
    </row>
    <row r="30" spans="1:10" ht="15.95" customHeight="1">
      <c r="A30" s="169"/>
      <c r="B30" s="167"/>
      <c r="C30" s="167" t="s">
        <v>289</v>
      </c>
      <c r="D30" s="168">
        <v>0</v>
      </c>
      <c r="E30" s="171">
        <v>0</v>
      </c>
      <c r="F30" s="168">
        <v>0</v>
      </c>
      <c r="G30" s="168">
        <v>0</v>
      </c>
      <c r="H30" s="168">
        <f>E30</f>
        <v>0</v>
      </c>
      <c r="I30" s="168">
        <f>D30-H30</f>
        <v>0</v>
      </c>
      <c r="J30" s="16"/>
    </row>
    <row r="31" spans="1:10" ht="15.95" customHeight="1">
      <c r="A31" s="169"/>
      <c r="B31" s="167"/>
      <c r="C31" s="167" t="s">
        <v>142</v>
      </c>
      <c r="D31" s="168">
        <v>0</v>
      </c>
      <c r="E31" s="168">
        <f>E32+E33+E34</f>
        <v>134195.95000000001</v>
      </c>
      <c r="F31" s="168" t="s">
        <v>169</v>
      </c>
      <c r="G31" s="168" t="s">
        <v>169</v>
      </c>
      <c r="H31" s="168">
        <f>E31</f>
        <v>134195.95000000001</v>
      </c>
      <c r="I31" s="168">
        <f>D31-H31</f>
        <v>-134195.95000000001</v>
      </c>
      <c r="J31" s="16"/>
    </row>
    <row r="32" spans="1:10" ht="15.95" customHeight="1">
      <c r="A32" s="172"/>
      <c r="B32" s="167"/>
      <c r="C32" s="167" t="s">
        <v>143</v>
      </c>
      <c r="D32" s="168">
        <v>0</v>
      </c>
      <c r="E32" s="171">
        <v>101590.92</v>
      </c>
      <c r="F32" s="168" t="s">
        <v>169</v>
      </c>
      <c r="G32" s="168" t="s">
        <v>169</v>
      </c>
      <c r="H32" s="168">
        <f>E32</f>
        <v>101590.92</v>
      </c>
      <c r="I32" s="168">
        <f>D32-H32</f>
        <v>-101590.92</v>
      </c>
      <c r="J32" s="16"/>
    </row>
    <row r="33" spans="1:10" ht="15.95" customHeight="1">
      <c r="A33" s="172"/>
      <c r="B33" s="167"/>
      <c r="C33" s="167" t="s">
        <v>203</v>
      </c>
      <c r="D33" s="168">
        <v>0</v>
      </c>
      <c r="E33" s="171">
        <v>27289.99</v>
      </c>
      <c r="F33" s="168" t="s">
        <v>169</v>
      </c>
      <c r="G33" s="168" t="s">
        <v>169</v>
      </c>
      <c r="H33" s="168">
        <f>E33</f>
        <v>27289.99</v>
      </c>
      <c r="I33" s="168">
        <f>D33-H33</f>
        <v>-27289.99</v>
      </c>
      <c r="J33" s="16"/>
    </row>
    <row r="34" spans="1:10" ht="15.95" customHeight="1">
      <c r="A34" s="172"/>
      <c r="B34" s="167"/>
      <c r="C34" s="167" t="s">
        <v>144</v>
      </c>
      <c r="D34" s="168">
        <v>0</v>
      </c>
      <c r="E34" s="171">
        <v>5315.04</v>
      </c>
      <c r="F34" s="168">
        <v>0</v>
      </c>
      <c r="G34" s="168">
        <v>0</v>
      </c>
      <c r="H34" s="168">
        <f>E34</f>
        <v>5315.04</v>
      </c>
      <c r="I34" s="168">
        <f>D34-H34</f>
        <v>-5315.04</v>
      </c>
      <c r="J34" s="16"/>
    </row>
    <row r="35" spans="1:10" ht="15.95" customHeight="1">
      <c r="A35" s="172"/>
      <c r="B35" s="167"/>
      <c r="C35" s="167" t="s">
        <v>145</v>
      </c>
      <c r="D35" s="168">
        <v>0</v>
      </c>
      <c r="E35" s="168">
        <f>E36+E38+E37+E39</f>
        <v>32108.199999999997</v>
      </c>
      <c r="F35" s="168">
        <v>0</v>
      </c>
      <c r="G35" s="168">
        <v>0</v>
      </c>
      <c r="H35" s="168">
        <f>E35</f>
        <v>32108.199999999997</v>
      </c>
      <c r="I35" s="168">
        <f>D35-H35</f>
        <v>-32108.199999999997</v>
      </c>
      <c r="J35" s="16"/>
    </row>
    <row r="36" spans="1:10" ht="15.95" customHeight="1">
      <c r="A36" s="172"/>
      <c r="B36" s="167"/>
      <c r="C36" s="167" t="s">
        <v>146</v>
      </c>
      <c r="D36" s="168">
        <v>0</v>
      </c>
      <c r="E36" s="171">
        <v>31406.69</v>
      </c>
      <c r="F36" s="168">
        <v>0</v>
      </c>
      <c r="G36" s="168">
        <v>0</v>
      </c>
      <c r="H36" s="168">
        <f>E36</f>
        <v>31406.69</v>
      </c>
      <c r="I36" s="168">
        <f>D36-H36</f>
        <v>-31406.69</v>
      </c>
      <c r="J36" s="16"/>
    </row>
    <row r="37" spans="1:10" ht="15.95" customHeight="1">
      <c r="A37" s="172"/>
      <c r="B37" s="167"/>
      <c r="C37" s="167" t="s">
        <v>176</v>
      </c>
      <c r="D37" s="168">
        <v>0</v>
      </c>
      <c r="E37" s="171">
        <v>241.19</v>
      </c>
      <c r="F37" s="168">
        <v>0</v>
      </c>
      <c r="G37" s="168">
        <v>0</v>
      </c>
      <c r="H37" s="168">
        <f>E37</f>
        <v>241.19</v>
      </c>
      <c r="I37" s="168">
        <f>D37-H37</f>
        <v>-241.19</v>
      </c>
      <c r="J37" s="16"/>
    </row>
    <row r="38" spans="1:10" ht="15.95" customHeight="1">
      <c r="A38" s="172"/>
      <c r="B38" s="167"/>
      <c r="C38" s="167" t="s">
        <v>147</v>
      </c>
      <c r="D38" s="168">
        <v>0</v>
      </c>
      <c r="E38" s="171">
        <v>460.32</v>
      </c>
      <c r="F38" s="168">
        <v>0</v>
      </c>
      <c r="G38" s="168">
        <v>0</v>
      </c>
      <c r="H38" s="168">
        <f>E38</f>
        <v>460.32</v>
      </c>
      <c r="I38" s="168">
        <f>D38-H38</f>
        <v>-460.32</v>
      </c>
      <c r="J38" s="16"/>
    </row>
    <row r="39" spans="1:10" ht="15.95" customHeight="1">
      <c r="A39" s="172"/>
      <c r="B39" s="167"/>
      <c r="C39" s="167" t="s">
        <v>337</v>
      </c>
      <c r="D39" s="168">
        <v>0</v>
      </c>
      <c r="E39" s="171">
        <v>0</v>
      </c>
      <c r="F39" s="168">
        <v>0</v>
      </c>
      <c r="G39" s="168">
        <v>0</v>
      </c>
      <c r="H39" s="168">
        <f>E39</f>
        <v>0</v>
      </c>
      <c r="I39" s="168">
        <f>D39-H39</f>
        <v>0</v>
      </c>
      <c r="J39" s="16"/>
    </row>
    <row r="40" spans="1:10" ht="15.95" customHeight="1">
      <c r="A40" s="173"/>
      <c r="B40" s="167"/>
      <c r="C40" s="174" t="s">
        <v>148</v>
      </c>
      <c r="D40" s="168">
        <f>D41</f>
        <v>91900</v>
      </c>
      <c r="E40" s="168">
        <f>E41</f>
        <v>442191.31999999995</v>
      </c>
      <c r="F40" s="168" t="s">
        <v>169</v>
      </c>
      <c r="G40" s="168" t="s">
        <v>169</v>
      </c>
      <c r="H40" s="168">
        <f>E40</f>
        <v>442191.31999999995</v>
      </c>
      <c r="I40" s="168">
        <f>D40-H40</f>
        <v>-350291.31999999995</v>
      </c>
      <c r="J40" s="16"/>
    </row>
    <row r="41" spans="1:10" ht="15.95" customHeight="1">
      <c r="A41" s="170" t="s">
        <v>177</v>
      </c>
      <c r="B41" s="175"/>
      <c r="C41" s="174" t="s">
        <v>149</v>
      </c>
      <c r="D41" s="168">
        <f>D42</f>
        <v>91900</v>
      </c>
      <c r="E41" s="168">
        <f>E42+E46</f>
        <v>442191.31999999995</v>
      </c>
      <c r="F41" s="168" t="s">
        <v>169</v>
      </c>
      <c r="G41" s="168" t="s">
        <v>169</v>
      </c>
      <c r="H41" s="168">
        <f>E41</f>
        <v>442191.31999999995</v>
      </c>
      <c r="I41" s="168">
        <f>D41-H41</f>
        <v>-350291.31999999995</v>
      </c>
      <c r="J41" s="16"/>
    </row>
    <row r="42" spans="1:10" ht="15.95" customHeight="1">
      <c r="A42" s="173"/>
      <c r="B42" s="175"/>
      <c r="C42" s="174" t="s">
        <v>150</v>
      </c>
      <c r="D42" s="168">
        <v>91900</v>
      </c>
      <c r="E42" s="168">
        <f>E43+E45+E44</f>
        <v>442191.31999999995</v>
      </c>
      <c r="F42" s="168" t="s">
        <v>169</v>
      </c>
      <c r="G42" s="168" t="s">
        <v>169</v>
      </c>
      <c r="H42" s="168">
        <f>E42</f>
        <v>442191.31999999995</v>
      </c>
      <c r="I42" s="168">
        <f>D42-H42</f>
        <v>-350291.31999999995</v>
      </c>
      <c r="J42" s="16"/>
    </row>
    <row r="43" spans="1:10" ht="15.95" customHeight="1">
      <c r="A43" s="173"/>
      <c r="B43" s="175"/>
      <c r="C43" s="174" t="s">
        <v>151</v>
      </c>
      <c r="D43" s="168">
        <v>0</v>
      </c>
      <c r="E43" s="171">
        <v>442098.8</v>
      </c>
      <c r="F43" s="168">
        <v>0</v>
      </c>
      <c r="G43" s="168">
        <v>0</v>
      </c>
      <c r="H43" s="168">
        <f>E43</f>
        <v>442098.8</v>
      </c>
      <c r="I43" s="168">
        <f>D43-H43</f>
        <v>-442098.8</v>
      </c>
      <c r="J43" s="16"/>
    </row>
    <row r="44" spans="1:10" ht="15.95" customHeight="1">
      <c r="A44" s="173"/>
      <c r="B44" s="175"/>
      <c r="C44" s="174" t="s">
        <v>202</v>
      </c>
      <c r="D44" s="168">
        <v>0</v>
      </c>
      <c r="E44" s="171">
        <v>25.72</v>
      </c>
      <c r="F44" s="168">
        <v>0</v>
      </c>
      <c r="G44" s="168">
        <v>0</v>
      </c>
      <c r="H44" s="168">
        <f>E44</f>
        <v>25.72</v>
      </c>
      <c r="I44" s="168">
        <f>D44-H44</f>
        <v>-25.72</v>
      </c>
      <c r="J44" s="16"/>
    </row>
    <row r="45" spans="1:10" ht="15.95" customHeight="1">
      <c r="A45" s="173"/>
      <c r="B45" s="175"/>
      <c r="C45" s="174" t="s">
        <v>290</v>
      </c>
      <c r="D45" s="168">
        <v>0</v>
      </c>
      <c r="E45" s="171">
        <v>66.8</v>
      </c>
      <c r="F45" s="168">
        <v>0</v>
      </c>
      <c r="G45" s="168">
        <v>0</v>
      </c>
      <c r="H45" s="168">
        <f>E45</f>
        <v>66.8</v>
      </c>
      <c r="I45" s="168">
        <f>D45-H45</f>
        <v>-66.8</v>
      </c>
      <c r="J45" s="16"/>
    </row>
    <row r="46" spans="1:10" ht="15.95" customHeight="1">
      <c r="A46" s="173"/>
      <c r="B46" s="175"/>
      <c r="C46" s="174" t="s">
        <v>291</v>
      </c>
      <c r="D46" s="168">
        <f>D47</f>
        <v>0</v>
      </c>
      <c r="E46" s="168">
        <f>E47</f>
        <v>0</v>
      </c>
      <c r="F46" s="168">
        <v>0</v>
      </c>
      <c r="G46" s="168">
        <v>0</v>
      </c>
      <c r="H46" s="168">
        <f>E46</f>
        <v>0</v>
      </c>
      <c r="I46" s="168">
        <f>D46-H46</f>
        <v>0</v>
      </c>
      <c r="J46" s="16"/>
    </row>
    <row r="47" spans="1:10" ht="15.95" customHeight="1">
      <c r="A47" s="173"/>
      <c r="B47" s="175"/>
      <c r="C47" s="174" t="s">
        <v>292</v>
      </c>
      <c r="D47" s="168">
        <v>0</v>
      </c>
      <c r="E47" s="171">
        <v>0</v>
      </c>
      <c r="F47" s="168">
        <v>0</v>
      </c>
      <c r="G47" s="168">
        <v>0</v>
      </c>
      <c r="H47" s="168">
        <f>E47</f>
        <v>0</v>
      </c>
      <c r="I47" s="168">
        <f>D47-H47</f>
        <v>0</v>
      </c>
      <c r="J47" s="16"/>
    </row>
    <row r="48" spans="1:10" ht="15.95" customHeight="1">
      <c r="A48" s="173"/>
      <c r="B48" s="175"/>
      <c r="C48" s="174" t="s">
        <v>152</v>
      </c>
      <c r="D48" s="168">
        <f>D49+D54</f>
        <v>8229700</v>
      </c>
      <c r="E48" s="168">
        <f>E49+E54</f>
        <v>6210322.2799999993</v>
      </c>
      <c r="F48" s="168" t="s">
        <v>169</v>
      </c>
      <c r="G48" s="168" t="s">
        <v>169</v>
      </c>
      <c r="H48" s="168">
        <f>E48</f>
        <v>6210322.2799999993</v>
      </c>
      <c r="I48" s="168">
        <f>D48-H48</f>
        <v>2019377.7200000007</v>
      </c>
      <c r="J48" s="16"/>
    </row>
    <row r="49" spans="1:10" ht="15.95" customHeight="1">
      <c r="A49" s="170" t="s">
        <v>154</v>
      </c>
      <c r="B49" s="175"/>
      <c r="C49" s="174" t="s">
        <v>153</v>
      </c>
      <c r="D49" s="168">
        <f>D50</f>
        <v>1100900</v>
      </c>
      <c r="E49" s="168">
        <f>E50</f>
        <v>578271.22</v>
      </c>
      <c r="F49" s="168" t="s">
        <v>169</v>
      </c>
      <c r="G49" s="168" t="s">
        <v>169</v>
      </c>
      <c r="H49" s="168">
        <f>E49</f>
        <v>578271.22</v>
      </c>
      <c r="I49" s="168">
        <f>D49-H49</f>
        <v>522628.78</v>
      </c>
      <c r="J49" s="16"/>
    </row>
    <row r="50" spans="1:10" ht="15.95" customHeight="1">
      <c r="A50" s="173"/>
      <c r="B50" s="175"/>
      <c r="C50" s="174" t="s">
        <v>155</v>
      </c>
      <c r="D50" s="168">
        <v>1100900</v>
      </c>
      <c r="E50" s="168">
        <f>E51+E52+E53</f>
        <v>578271.22</v>
      </c>
      <c r="F50" s="168" t="s">
        <v>169</v>
      </c>
      <c r="G50" s="168" t="s">
        <v>169</v>
      </c>
      <c r="H50" s="168">
        <f>E50</f>
        <v>578271.22</v>
      </c>
      <c r="I50" s="168">
        <f>D50-H50</f>
        <v>522628.78</v>
      </c>
      <c r="J50" s="16"/>
    </row>
    <row r="51" spans="1:10" ht="15.95" customHeight="1">
      <c r="A51" s="173"/>
      <c r="B51" s="175"/>
      <c r="C51" s="174" t="s">
        <v>156</v>
      </c>
      <c r="D51" s="168">
        <v>0</v>
      </c>
      <c r="E51" s="171">
        <v>573724.51</v>
      </c>
      <c r="F51" s="168" t="s">
        <v>169</v>
      </c>
      <c r="G51" s="168" t="s">
        <v>169</v>
      </c>
      <c r="H51" s="168">
        <f>E51</f>
        <v>573724.51</v>
      </c>
      <c r="I51" s="168">
        <f>D51-H51</f>
        <v>-573724.51</v>
      </c>
      <c r="J51" s="16"/>
    </row>
    <row r="52" spans="1:10" ht="15.95" customHeight="1">
      <c r="A52" s="173"/>
      <c r="B52" s="175"/>
      <c r="C52" s="174" t="s">
        <v>178</v>
      </c>
      <c r="D52" s="168">
        <v>0</v>
      </c>
      <c r="E52" s="171">
        <v>4546.71</v>
      </c>
      <c r="F52" s="168" t="s">
        <v>169</v>
      </c>
      <c r="G52" s="168" t="s">
        <v>169</v>
      </c>
      <c r="H52" s="168">
        <f>E52</f>
        <v>4546.71</v>
      </c>
      <c r="I52" s="168">
        <f>D52-H52</f>
        <v>-4546.71</v>
      </c>
      <c r="J52" s="16"/>
    </row>
    <row r="53" spans="1:10" ht="15.95" customHeight="1">
      <c r="A53" s="173"/>
      <c r="B53" s="175"/>
      <c r="C53" s="174" t="s">
        <v>207</v>
      </c>
      <c r="D53" s="168">
        <v>0</v>
      </c>
      <c r="E53" s="171">
        <v>0</v>
      </c>
      <c r="F53" s="168">
        <v>0</v>
      </c>
      <c r="G53" s="168">
        <v>0</v>
      </c>
      <c r="H53" s="168">
        <f>E53</f>
        <v>0</v>
      </c>
      <c r="I53" s="168">
        <f>D53-H53</f>
        <v>0</v>
      </c>
      <c r="J53" s="16"/>
    </row>
    <row r="54" spans="1:10" ht="15.95" customHeight="1">
      <c r="A54" s="170" t="s">
        <v>179</v>
      </c>
      <c r="B54" s="175"/>
      <c r="C54" s="174" t="s">
        <v>157</v>
      </c>
      <c r="D54" s="168">
        <f>D61+D55</f>
        <v>7128800</v>
      </c>
      <c r="E54" s="168">
        <f>E55+E61</f>
        <v>5632051.0599999996</v>
      </c>
      <c r="F54" s="168" t="s">
        <v>169</v>
      </c>
      <c r="G54" s="168" t="s">
        <v>169</v>
      </c>
      <c r="H54" s="168">
        <f>E54</f>
        <v>5632051.0599999996</v>
      </c>
      <c r="I54" s="168">
        <f>D54-H54</f>
        <v>1496748.9400000004</v>
      </c>
      <c r="J54" s="16"/>
    </row>
    <row r="55" spans="1:10" ht="15.95" customHeight="1">
      <c r="A55" s="170"/>
      <c r="B55" s="175"/>
      <c r="C55" s="174" t="s">
        <v>293</v>
      </c>
      <c r="D55" s="168">
        <f>D56</f>
        <v>4527500</v>
      </c>
      <c r="E55" s="168">
        <f>E56</f>
        <v>1831853.69</v>
      </c>
      <c r="F55" s="168" t="s">
        <v>169</v>
      </c>
      <c r="G55" s="168" t="s">
        <v>169</v>
      </c>
      <c r="H55" s="168">
        <f>E55</f>
        <v>1831853.69</v>
      </c>
      <c r="I55" s="168">
        <f>D55-H55</f>
        <v>2695646.31</v>
      </c>
      <c r="J55" s="16"/>
    </row>
    <row r="56" spans="1:10" ht="15.95" customHeight="1">
      <c r="A56" s="173" t="s">
        <v>180</v>
      </c>
      <c r="B56" s="175"/>
      <c r="C56" s="174" t="s">
        <v>181</v>
      </c>
      <c r="D56" s="168">
        <v>4527500</v>
      </c>
      <c r="E56" s="168">
        <f>SUM(E57:E60)</f>
        <v>1831853.69</v>
      </c>
      <c r="F56" s="168" t="s">
        <v>169</v>
      </c>
      <c r="G56" s="168" t="s">
        <v>169</v>
      </c>
      <c r="H56" s="168">
        <f>E56</f>
        <v>1831853.69</v>
      </c>
      <c r="I56" s="168">
        <f>D56-H56</f>
        <v>2695646.31</v>
      </c>
      <c r="J56" s="16"/>
    </row>
    <row r="57" spans="1:10" ht="15.95" customHeight="1">
      <c r="A57" s="170"/>
      <c r="B57" s="175"/>
      <c r="C57" s="174" t="s">
        <v>182</v>
      </c>
      <c r="D57" s="168">
        <v>0</v>
      </c>
      <c r="E57" s="171">
        <v>1904473.29</v>
      </c>
      <c r="F57" s="168" t="s">
        <v>169</v>
      </c>
      <c r="G57" s="168" t="s">
        <v>169</v>
      </c>
      <c r="H57" s="168">
        <f>E57</f>
        <v>1904473.29</v>
      </c>
      <c r="I57" s="168">
        <f>D57-H57</f>
        <v>-1904473.29</v>
      </c>
      <c r="J57" s="16"/>
    </row>
    <row r="58" spans="1:10" ht="15.95" customHeight="1">
      <c r="A58" s="170"/>
      <c r="B58" s="175"/>
      <c r="C58" s="174" t="s">
        <v>183</v>
      </c>
      <c r="D58" s="168">
        <v>0</v>
      </c>
      <c r="E58" s="171">
        <v>16478</v>
      </c>
      <c r="F58" s="168">
        <v>0</v>
      </c>
      <c r="G58" s="168">
        <v>0</v>
      </c>
      <c r="H58" s="168">
        <f>E58</f>
        <v>16478</v>
      </c>
      <c r="I58" s="168">
        <f>D58-H58</f>
        <v>-16478</v>
      </c>
      <c r="J58" s="16"/>
    </row>
    <row r="59" spans="1:10" ht="15.95" customHeight="1">
      <c r="A59" s="170"/>
      <c r="B59" s="175"/>
      <c r="C59" s="174" t="s">
        <v>184</v>
      </c>
      <c r="D59" s="168">
        <v>0</v>
      </c>
      <c r="E59" s="171">
        <v>1471.4</v>
      </c>
      <c r="F59" s="168">
        <v>0</v>
      </c>
      <c r="G59" s="168">
        <v>0</v>
      </c>
      <c r="H59" s="168">
        <f>E59</f>
        <v>1471.4</v>
      </c>
      <c r="I59" s="168">
        <f>D59-H59</f>
        <v>-1471.4</v>
      </c>
      <c r="J59" s="16"/>
    </row>
    <row r="60" spans="1:10" ht="15.95" customHeight="1">
      <c r="A60" s="170"/>
      <c r="B60" s="175"/>
      <c r="C60" s="174" t="s">
        <v>294</v>
      </c>
      <c r="D60" s="168">
        <v>0</v>
      </c>
      <c r="E60" s="171">
        <v>-90569</v>
      </c>
      <c r="F60" s="168"/>
      <c r="G60" s="168"/>
      <c r="H60" s="168">
        <f>E60</f>
        <v>-90569</v>
      </c>
      <c r="I60" s="168">
        <f>D60-H60</f>
        <v>90569</v>
      </c>
      <c r="J60" s="16"/>
    </row>
    <row r="61" spans="1:10" ht="15.95" customHeight="1">
      <c r="A61" s="170"/>
      <c r="B61" s="175"/>
      <c r="C61" s="174" t="s">
        <v>185</v>
      </c>
      <c r="D61" s="168">
        <f>D62</f>
        <v>2601300</v>
      </c>
      <c r="E61" s="168">
        <f>E62</f>
        <v>3800197.3699999996</v>
      </c>
      <c r="F61" s="168" t="s">
        <v>169</v>
      </c>
      <c r="G61" s="168" t="s">
        <v>169</v>
      </c>
      <c r="H61" s="168">
        <f>E61</f>
        <v>3800197.3699999996</v>
      </c>
      <c r="I61" s="168">
        <f>D61-H61</f>
        <v>-1198897.3699999996</v>
      </c>
      <c r="J61" s="16"/>
    </row>
    <row r="62" spans="1:10" ht="15.95" customHeight="1">
      <c r="A62" s="173" t="s">
        <v>186</v>
      </c>
      <c r="B62" s="175"/>
      <c r="C62" s="174" t="s">
        <v>187</v>
      </c>
      <c r="D62" s="168">
        <v>2601300</v>
      </c>
      <c r="E62" s="168">
        <f>E63+E64+E65</f>
        <v>3800197.3699999996</v>
      </c>
      <c r="F62" s="168" t="s">
        <v>169</v>
      </c>
      <c r="G62" s="168" t="s">
        <v>169</v>
      </c>
      <c r="H62" s="168">
        <f>E62</f>
        <v>3800197.3699999996</v>
      </c>
      <c r="I62" s="168">
        <f>D62-H62</f>
        <v>-1198897.3699999996</v>
      </c>
      <c r="J62" s="16"/>
    </row>
    <row r="63" spans="1:10" ht="24.75" customHeight="1">
      <c r="A63" s="176"/>
      <c r="B63" s="175"/>
      <c r="C63" s="174" t="s">
        <v>188</v>
      </c>
      <c r="D63" s="168">
        <v>0</v>
      </c>
      <c r="E63" s="171">
        <v>3785035.78</v>
      </c>
      <c r="F63" s="168" t="s">
        <v>169</v>
      </c>
      <c r="G63" s="168" t="s">
        <v>169</v>
      </c>
      <c r="H63" s="168">
        <f>E63</f>
        <v>3785035.78</v>
      </c>
      <c r="I63" s="168">
        <f>D63-H63</f>
        <v>-3785035.78</v>
      </c>
      <c r="J63" s="16"/>
    </row>
    <row r="64" spans="1:10" ht="15.95" customHeight="1">
      <c r="A64" s="173"/>
      <c r="B64" s="175"/>
      <c r="C64" s="174" t="s">
        <v>189</v>
      </c>
      <c r="D64" s="168">
        <v>0</v>
      </c>
      <c r="E64" s="171">
        <v>15161.59</v>
      </c>
      <c r="F64" s="168" t="s">
        <v>169</v>
      </c>
      <c r="G64" s="168" t="s">
        <v>169</v>
      </c>
      <c r="H64" s="168">
        <f>E64</f>
        <v>15161.59</v>
      </c>
      <c r="I64" s="168">
        <f>D64-H64</f>
        <v>-15161.59</v>
      </c>
      <c r="J64" s="16"/>
    </row>
    <row r="65" spans="1:10" ht="15.95" customHeight="1">
      <c r="A65" s="173"/>
      <c r="B65" s="175"/>
      <c r="C65" s="174" t="s">
        <v>190</v>
      </c>
      <c r="D65" s="168">
        <v>0</v>
      </c>
      <c r="E65" s="171">
        <v>0</v>
      </c>
      <c r="F65" s="168" t="s">
        <v>169</v>
      </c>
      <c r="G65" s="168" t="s">
        <v>169</v>
      </c>
      <c r="H65" s="168">
        <f>E65</f>
        <v>0</v>
      </c>
      <c r="I65" s="168">
        <f>D65-H65</f>
        <v>0</v>
      </c>
      <c r="J65" s="16"/>
    </row>
    <row r="66" spans="1:10" ht="15.95" customHeight="1">
      <c r="A66" s="170" t="s">
        <v>191</v>
      </c>
      <c r="B66" s="175"/>
      <c r="C66" s="174" t="s">
        <v>158</v>
      </c>
      <c r="D66" s="168">
        <f>D67</f>
        <v>59300</v>
      </c>
      <c r="E66" s="168">
        <f>E67</f>
        <v>78350</v>
      </c>
      <c r="F66" s="168" t="s">
        <v>169</v>
      </c>
      <c r="G66" s="168" t="s">
        <v>169</v>
      </c>
      <c r="H66" s="168">
        <f>E66</f>
        <v>78350</v>
      </c>
      <c r="I66" s="168">
        <f>D66-H66</f>
        <v>-19050</v>
      </c>
      <c r="J66" s="16"/>
    </row>
    <row r="67" spans="1:10" ht="15.95" customHeight="1">
      <c r="A67" s="173"/>
      <c r="B67" s="175"/>
      <c r="C67" s="174" t="s">
        <v>159</v>
      </c>
      <c r="D67" s="168">
        <f>D68</f>
        <v>59300</v>
      </c>
      <c r="E67" s="168">
        <f>E68</f>
        <v>78350</v>
      </c>
      <c r="F67" s="168" t="s">
        <v>169</v>
      </c>
      <c r="G67" s="168" t="s">
        <v>169</v>
      </c>
      <c r="H67" s="168">
        <f>E67</f>
        <v>78350</v>
      </c>
      <c r="I67" s="168">
        <f>D67-H67</f>
        <v>-19050</v>
      </c>
      <c r="J67" s="16"/>
    </row>
    <row r="68" spans="1:10" ht="15.95" customHeight="1">
      <c r="A68" s="173"/>
      <c r="B68" s="175"/>
      <c r="C68" s="174" t="s">
        <v>160</v>
      </c>
      <c r="D68" s="168">
        <v>59300</v>
      </c>
      <c r="E68" s="168">
        <f>E69</f>
        <v>78350</v>
      </c>
      <c r="F68" s="168" t="s">
        <v>169</v>
      </c>
      <c r="G68" s="168" t="s">
        <v>169</v>
      </c>
      <c r="H68" s="168">
        <f>E68</f>
        <v>78350</v>
      </c>
      <c r="I68" s="168">
        <f>D68-H68</f>
        <v>-19050</v>
      </c>
      <c r="J68" s="16"/>
    </row>
    <row r="69" spans="1:10" ht="15.95" customHeight="1">
      <c r="A69" s="173"/>
      <c r="B69" s="175"/>
      <c r="C69" s="174" t="s">
        <v>161</v>
      </c>
      <c r="D69" s="168">
        <v>0</v>
      </c>
      <c r="E69" s="171">
        <v>78350</v>
      </c>
      <c r="F69" s="168" t="s">
        <v>169</v>
      </c>
      <c r="G69" s="168" t="s">
        <v>169</v>
      </c>
      <c r="H69" s="168">
        <f>E69</f>
        <v>78350</v>
      </c>
      <c r="I69" s="168">
        <f>D69-H69</f>
        <v>-78350</v>
      </c>
      <c r="J69" s="16"/>
    </row>
    <row r="70" spans="1:10" ht="39" customHeight="1">
      <c r="A70" s="170" t="s">
        <v>192</v>
      </c>
      <c r="B70" s="175"/>
      <c r="C70" s="174" t="s">
        <v>193</v>
      </c>
      <c r="D70" s="168">
        <f>D71</f>
        <v>0</v>
      </c>
      <c r="E70" s="168">
        <f>E71</f>
        <v>0</v>
      </c>
      <c r="F70" s="168" t="s">
        <v>169</v>
      </c>
      <c r="G70" s="168" t="s">
        <v>169</v>
      </c>
      <c r="H70" s="168">
        <f>E70</f>
        <v>0</v>
      </c>
      <c r="I70" s="168">
        <f>D70-H70</f>
        <v>0</v>
      </c>
      <c r="J70" s="16"/>
    </row>
    <row r="71" spans="1:10" ht="15.95" customHeight="1">
      <c r="A71" s="170"/>
      <c r="B71" s="175"/>
      <c r="C71" s="174" t="s">
        <v>194</v>
      </c>
      <c r="D71" s="168">
        <f>D72</f>
        <v>0</v>
      </c>
      <c r="E71" s="168">
        <f>E72</f>
        <v>0</v>
      </c>
      <c r="F71" s="168" t="s">
        <v>169</v>
      </c>
      <c r="G71" s="168" t="s">
        <v>169</v>
      </c>
      <c r="H71" s="168">
        <f>E71</f>
        <v>0</v>
      </c>
      <c r="I71" s="168">
        <f>D71-H71</f>
        <v>0</v>
      </c>
      <c r="J71" s="16"/>
    </row>
    <row r="72" spans="1:10" ht="15.95" customHeight="1">
      <c r="A72" s="170"/>
      <c r="B72" s="175"/>
      <c r="C72" s="174" t="s">
        <v>195</v>
      </c>
      <c r="D72" s="168">
        <f>D73</f>
        <v>0</v>
      </c>
      <c r="E72" s="168">
        <f>E73</f>
        <v>0</v>
      </c>
      <c r="F72" s="168" t="s">
        <v>169</v>
      </c>
      <c r="G72" s="168" t="s">
        <v>169</v>
      </c>
      <c r="H72" s="168">
        <f>E72</f>
        <v>0</v>
      </c>
      <c r="I72" s="168">
        <f>D72-H72</f>
        <v>0</v>
      </c>
      <c r="J72" s="16"/>
    </row>
    <row r="73" spans="1:10" ht="15.95" customHeight="1">
      <c r="A73" s="170"/>
      <c r="B73" s="175"/>
      <c r="C73" s="174" t="s">
        <v>196</v>
      </c>
      <c r="D73" s="168">
        <v>0</v>
      </c>
      <c r="E73" s="171">
        <v>0</v>
      </c>
      <c r="F73" s="168" t="s">
        <v>169</v>
      </c>
      <c r="G73" s="168" t="s">
        <v>169</v>
      </c>
      <c r="H73" s="168">
        <f>E73</f>
        <v>0</v>
      </c>
      <c r="I73" s="168">
        <f>D73-H73</f>
        <v>0</v>
      </c>
      <c r="J73" s="16"/>
    </row>
    <row r="74" spans="1:10" ht="15.95" customHeight="1">
      <c r="A74" s="170"/>
      <c r="B74" s="175"/>
      <c r="C74" s="174" t="s">
        <v>162</v>
      </c>
      <c r="D74" s="168">
        <f>D75</f>
        <v>52900</v>
      </c>
      <c r="E74" s="168">
        <f>E75</f>
        <v>790668.88</v>
      </c>
      <c r="F74" s="168" t="s">
        <v>169</v>
      </c>
      <c r="G74" s="168" t="s">
        <v>169</v>
      </c>
      <c r="H74" s="168">
        <f>E74</f>
        <v>790668.88</v>
      </c>
      <c r="I74" s="168">
        <f>D74-H74</f>
        <v>-737768.88</v>
      </c>
      <c r="J74" s="16"/>
    </row>
    <row r="75" spans="1:10" ht="15.95" customHeight="1">
      <c r="A75" s="170" t="s">
        <v>197</v>
      </c>
      <c r="B75" s="175"/>
      <c r="C75" s="177" t="s">
        <v>163</v>
      </c>
      <c r="D75" s="178">
        <f>D76</f>
        <v>52900</v>
      </c>
      <c r="E75" s="178">
        <f>E76</f>
        <v>790668.88</v>
      </c>
      <c r="F75" s="168" t="s">
        <v>169</v>
      </c>
      <c r="G75" s="168" t="s">
        <v>169</v>
      </c>
      <c r="H75" s="168">
        <f>E75</f>
        <v>790668.88</v>
      </c>
      <c r="I75" s="168">
        <f>D75-H75</f>
        <v>-737768.88</v>
      </c>
      <c r="J75" s="16"/>
    </row>
    <row r="76" spans="1:10" ht="15.95" customHeight="1">
      <c r="A76" s="170"/>
      <c r="B76" s="175"/>
      <c r="C76" s="177" t="s">
        <v>198</v>
      </c>
      <c r="D76" s="178">
        <f>D77</f>
        <v>52900</v>
      </c>
      <c r="E76" s="178">
        <f>E77</f>
        <v>790668.88</v>
      </c>
      <c r="F76" s="168" t="s">
        <v>169</v>
      </c>
      <c r="G76" s="168" t="s">
        <v>169</v>
      </c>
      <c r="H76" s="168">
        <f>E76</f>
        <v>790668.88</v>
      </c>
      <c r="I76" s="168">
        <f>D76-H76</f>
        <v>-737768.88</v>
      </c>
      <c r="J76" s="16"/>
    </row>
    <row r="77" spans="1:10" ht="15.95" customHeight="1">
      <c r="A77" s="170"/>
      <c r="B77" s="175"/>
      <c r="C77" s="177" t="s">
        <v>171</v>
      </c>
      <c r="D77" s="178">
        <v>52900</v>
      </c>
      <c r="E77" s="179">
        <v>790668.88</v>
      </c>
      <c r="F77" s="168" t="s">
        <v>169</v>
      </c>
      <c r="G77" s="168" t="s">
        <v>169</v>
      </c>
      <c r="H77" s="168">
        <f>E77</f>
        <v>790668.88</v>
      </c>
      <c r="I77" s="168">
        <f>D77-H77</f>
        <v>-737768.88</v>
      </c>
      <c r="J77" s="16"/>
    </row>
    <row r="78" spans="1:10" ht="15.95" customHeight="1">
      <c r="A78" s="170"/>
      <c r="B78" s="175"/>
      <c r="C78" s="177" t="s">
        <v>208</v>
      </c>
      <c r="D78" s="178">
        <f>D79</f>
        <v>0</v>
      </c>
      <c r="E78" s="178">
        <f>E79</f>
        <v>3806.76</v>
      </c>
      <c r="F78" s="168" t="s">
        <v>169</v>
      </c>
      <c r="G78" s="168" t="s">
        <v>169</v>
      </c>
      <c r="H78" s="168">
        <f>E78</f>
        <v>3806.76</v>
      </c>
      <c r="I78" s="168">
        <f>D78-H78</f>
        <v>-3806.76</v>
      </c>
      <c r="J78" s="16"/>
    </row>
    <row r="79" spans="1:10" ht="15.95" customHeight="1">
      <c r="A79" s="170"/>
      <c r="B79" s="175"/>
      <c r="C79" s="177" t="s">
        <v>209</v>
      </c>
      <c r="D79" s="178">
        <f>D80</f>
        <v>0</v>
      </c>
      <c r="E79" s="178">
        <f>E80</f>
        <v>3806.76</v>
      </c>
      <c r="F79" s="168" t="s">
        <v>169</v>
      </c>
      <c r="G79" s="168" t="s">
        <v>169</v>
      </c>
      <c r="H79" s="168">
        <f>E79</f>
        <v>3806.76</v>
      </c>
      <c r="I79" s="168">
        <f>D79-H79</f>
        <v>-3806.76</v>
      </c>
      <c r="J79" s="16"/>
    </row>
    <row r="80" spans="1:10" ht="15.95" customHeight="1">
      <c r="A80" s="170"/>
      <c r="B80" s="175"/>
      <c r="C80" s="177" t="s">
        <v>210</v>
      </c>
      <c r="D80" s="178">
        <v>0</v>
      </c>
      <c r="E80" s="179">
        <v>3806.76</v>
      </c>
      <c r="F80" s="168" t="s">
        <v>169</v>
      </c>
      <c r="G80" s="168" t="s">
        <v>169</v>
      </c>
      <c r="H80" s="168">
        <f>E80</f>
        <v>3806.76</v>
      </c>
      <c r="I80" s="168">
        <f>D80-H80</f>
        <v>-3806.76</v>
      </c>
      <c r="J80" s="16"/>
    </row>
    <row r="81" spans="1:10" ht="15.95" customHeight="1">
      <c r="A81" s="170" t="s">
        <v>295</v>
      </c>
      <c r="B81" s="175"/>
      <c r="C81" s="177" t="s">
        <v>296</v>
      </c>
      <c r="D81" s="178">
        <f>D82</f>
        <v>0</v>
      </c>
      <c r="E81" s="178">
        <f>E82</f>
        <v>0</v>
      </c>
      <c r="F81" s="168" t="s">
        <v>169</v>
      </c>
      <c r="G81" s="168" t="s">
        <v>169</v>
      </c>
      <c r="H81" s="168">
        <f>E81</f>
        <v>0</v>
      </c>
      <c r="I81" s="168">
        <f>D81-H81</f>
        <v>0</v>
      </c>
      <c r="J81" s="16"/>
    </row>
    <row r="82" spans="1:10" ht="15.95" customHeight="1">
      <c r="A82" s="173"/>
      <c r="B82" s="175"/>
      <c r="C82" s="177" t="s">
        <v>297</v>
      </c>
      <c r="D82" s="178">
        <f>D83</f>
        <v>0</v>
      </c>
      <c r="E82" s="178">
        <f>E83</f>
        <v>0</v>
      </c>
      <c r="F82" s="168" t="s">
        <v>169</v>
      </c>
      <c r="G82" s="168" t="s">
        <v>169</v>
      </c>
      <c r="H82" s="168">
        <f>E82</f>
        <v>0</v>
      </c>
      <c r="I82" s="168">
        <f>D82-H82</f>
        <v>0</v>
      </c>
      <c r="J82" s="16"/>
    </row>
    <row r="83" spans="1:10" ht="15.95" customHeight="1">
      <c r="A83" s="173"/>
      <c r="B83" s="175"/>
      <c r="C83" s="177" t="s">
        <v>298</v>
      </c>
      <c r="D83" s="178">
        <f>D84</f>
        <v>0</v>
      </c>
      <c r="E83" s="178">
        <f>E84</f>
        <v>0</v>
      </c>
      <c r="F83" s="168" t="s">
        <v>169</v>
      </c>
      <c r="G83" s="168" t="s">
        <v>169</v>
      </c>
      <c r="H83" s="168">
        <f>E83</f>
        <v>0</v>
      </c>
      <c r="I83" s="168">
        <f>D83-H83</f>
        <v>0</v>
      </c>
      <c r="J83" s="16"/>
    </row>
    <row r="84" spans="1:10" ht="15.95" customHeight="1">
      <c r="A84" s="173"/>
      <c r="B84" s="175"/>
      <c r="C84" s="177" t="s">
        <v>299</v>
      </c>
      <c r="D84" s="178">
        <v>0</v>
      </c>
      <c r="E84" s="179">
        <v>0</v>
      </c>
      <c r="F84" s="168" t="s">
        <v>169</v>
      </c>
      <c r="G84" s="168" t="s">
        <v>169</v>
      </c>
      <c r="H84" s="168">
        <f>E84</f>
        <v>0</v>
      </c>
      <c r="I84" s="168">
        <f>D84-H84</f>
        <v>0</v>
      </c>
      <c r="J84" s="16"/>
    </row>
    <row r="85" spans="1:10" ht="15.95" customHeight="1">
      <c r="A85" s="170" t="s">
        <v>164</v>
      </c>
      <c r="B85" s="175"/>
      <c r="C85" s="177" t="s">
        <v>165</v>
      </c>
      <c r="D85" s="178">
        <v>1800</v>
      </c>
      <c r="E85" s="178">
        <f>E91+E86+E89</f>
        <v>71100</v>
      </c>
      <c r="F85" s="168" t="s">
        <v>169</v>
      </c>
      <c r="G85" s="168" t="s">
        <v>169</v>
      </c>
      <c r="H85" s="168">
        <f>E85</f>
        <v>71100</v>
      </c>
      <c r="I85" s="168">
        <f>D85-H85</f>
        <v>-69300</v>
      </c>
      <c r="J85" s="16"/>
    </row>
    <row r="86" spans="1:10" ht="15.95" customHeight="1">
      <c r="A86" s="180"/>
      <c r="B86" s="175"/>
      <c r="C86" s="177" t="s">
        <v>300</v>
      </c>
      <c r="D86" s="178">
        <v>0</v>
      </c>
      <c r="E86" s="178">
        <f>E87</f>
        <v>0</v>
      </c>
      <c r="F86" s="168" t="s">
        <v>169</v>
      </c>
      <c r="G86" s="168" t="s">
        <v>169</v>
      </c>
      <c r="H86" s="168">
        <f>E86</f>
        <v>0</v>
      </c>
      <c r="I86" s="168">
        <f>D86-H86</f>
        <v>0</v>
      </c>
      <c r="J86" s="16"/>
    </row>
    <row r="87" spans="1:10" ht="15.95" customHeight="1">
      <c r="A87" s="180"/>
      <c r="B87" s="175"/>
      <c r="C87" s="177" t="s">
        <v>211</v>
      </c>
      <c r="D87" s="178">
        <v>0</v>
      </c>
      <c r="E87" s="178">
        <f>E88</f>
        <v>0</v>
      </c>
      <c r="F87" s="168" t="s">
        <v>169</v>
      </c>
      <c r="G87" s="168" t="s">
        <v>169</v>
      </c>
      <c r="H87" s="168">
        <f>E87</f>
        <v>0</v>
      </c>
      <c r="I87" s="168">
        <f>D87-H87</f>
        <v>0</v>
      </c>
      <c r="J87" s="16"/>
    </row>
    <row r="88" spans="1:10" ht="15.95" customHeight="1">
      <c r="A88" s="173"/>
      <c r="B88" s="175"/>
      <c r="C88" s="177" t="s">
        <v>301</v>
      </c>
      <c r="D88" s="178">
        <v>0</v>
      </c>
      <c r="E88" s="179">
        <v>0</v>
      </c>
      <c r="F88" s="168" t="s">
        <v>169</v>
      </c>
      <c r="G88" s="168" t="s">
        <v>169</v>
      </c>
      <c r="H88" s="168">
        <f>E88</f>
        <v>0</v>
      </c>
      <c r="I88" s="168">
        <f>D88-H88</f>
        <v>0</v>
      </c>
      <c r="J88" s="16"/>
    </row>
    <row r="89" spans="1:10" ht="15.95" customHeight="1">
      <c r="A89" s="180"/>
      <c r="B89" s="175"/>
      <c r="C89" s="177" t="s">
        <v>204</v>
      </c>
      <c r="D89" s="178">
        <f>D90</f>
        <v>0</v>
      </c>
      <c r="E89" s="178">
        <f>E90</f>
        <v>71100</v>
      </c>
      <c r="F89" s="168" t="s">
        <v>169</v>
      </c>
      <c r="G89" s="168" t="s">
        <v>169</v>
      </c>
      <c r="H89" s="168">
        <f>E89</f>
        <v>71100</v>
      </c>
      <c r="I89" s="168">
        <f>D89-H89</f>
        <v>-71100</v>
      </c>
      <c r="J89" s="16"/>
    </row>
    <row r="90" spans="1:10" ht="15.95" customHeight="1">
      <c r="A90" s="180"/>
      <c r="B90" s="175"/>
      <c r="C90" s="177" t="s">
        <v>205</v>
      </c>
      <c r="D90" s="178">
        <v>0</v>
      </c>
      <c r="E90" s="179">
        <v>71100</v>
      </c>
      <c r="F90" s="168" t="s">
        <v>169</v>
      </c>
      <c r="G90" s="168" t="s">
        <v>169</v>
      </c>
      <c r="H90" s="168">
        <f>E90</f>
        <v>71100</v>
      </c>
      <c r="I90" s="168">
        <f>D90-H90</f>
        <v>-71100</v>
      </c>
      <c r="J90" s="16"/>
    </row>
    <row r="91" spans="1:10" ht="15.95" customHeight="1">
      <c r="A91" s="180"/>
      <c r="B91" s="175"/>
      <c r="C91" s="177" t="s">
        <v>166</v>
      </c>
      <c r="D91" s="178">
        <f>D92</f>
        <v>1800</v>
      </c>
      <c r="E91" s="178">
        <v>0</v>
      </c>
      <c r="F91" s="168" t="s">
        <v>169</v>
      </c>
      <c r="G91" s="168" t="s">
        <v>169</v>
      </c>
      <c r="H91" s="168">
        <f>E91</f>
        <v>0</v>
      </c>
      <c r="I91" s="168">
        <f>D91-H91</f>
        <v>1800</v>
      </c>
      <c r="J91" s="16"/>
    </row>
    <row r="92" spans="1:10" ht="15.95" customHeight="1">
      <c r="A92" s="180"/>
      <c r="B92" s="175"/>
      <c r="C92" s="177" t="s">
        <v>167</v>
      </c>
      <c r="D92" s="178">
        <v>1800</v>
      </c>
      <c r="E92" s="179">
        <v>0</v>
      </c>
      <c r="F92" s="168">
        <v>0</v>
      </c>
      <c r="G92" s="168">
        <v>0</v>
      </c>
      <c r="H92" s="168">
        <f>E92</f>
        <v>0</v>
      </c>
      <c r="I92" s="168">
        <f>D92-H92</f>
        <v>1800</v>
      </c>
      <c r="J92" s="16"/>
    </row>
    <row r="93" spans="1:10" ht="15.95" customHeight="1">
      <c r="A93" s="180"/>
      <c r="B93" s="175"/>
      <c r="C93" s="177" t="s">
        <v>302</v>
      </c>
      <c r="D93" s="178">
        <v>0</v>
      </c>
      <c r="E93" s="178">
        <f>E94</f>
        <v>0</v>
      </c>
      <c r="F93" s="168">
        <v>0</v>
      </c>
      <c r="G93" s="168">
        <v>0</v>
      </c>
      <c r="H93" s="168">
        <f>E93</f>
        <v>0</v>
      </c>
      <c r="I93" s="168">
        <f>D93-H93</f>
        <v>0</v>
      </c>
      <c r="J93" s="16"/>
    </row>
    <row r="94" spans="1:10" ht="15.95" customHeight="1">
      <c r="A94" s="180"/>
      <c r="B94" s="175"/>
      <c r="C94" s="181" t="s">
        <v>303</v>
      </c>
      <c r="D94" s="178">
        <v>0</v>
      </c>
      <c r="E94" s="178">
        <f>E95</f>
        <v>0</v>
      </c>
      <c r="F94" s="168">
        <v>0</v>
      </c>
      <c r="G94" s="168">
        <v>0</v>
      </c>
      <c r="H94" s="168">
        <f>E94</f>
        <v>0</v>
      </c>
      <c r="I94" s="168">
        <f>D94-H94</f>
        <v>0</v>
      </c>
      <c r="J94" s="16"/>
    </row>
    <row r="95" spans="1:10" ht="15.95" customHeight="1">
      <c r="A95" s="180"/>
      <c r="B95" s="175"/>
      <c r="C95" s="177" t="s">
        <v>304</v>
      </c>
      <c r="D95" s="178">
        <v>0</v>
      </c>
      <c r="E95" s="179">
        <v>0</v>
      </c>
      <c r="F95" s="168">
        <v>0</v>
      </c>
      <c r="G95" s="168">
        <v>0</v>
      </c>
      <c r="H95" s="168">
        <f>E95</f>
        <v>0</v>
      </c>
      <c r="I95" s="168">
        <f>D95-H95</f>
        <v>0</v>
      </c>
      <c r="J95" s="16"/>
    </row>
    <row r="96" spans="1:10" ht="15.95" customHeight="1">
      <c r="A96" s="173"/>
      <c r="B96" s="175"/>
      <c r="C96" s="177" t="s">
        <v>199</v>
      </c>
      <c r="D96" s="178">
        <f>D97+D112+D111</f>
        <v>6021500</v>
      </c>
      <c r="E96" s="178">
        <f>E100+E101+E105</f>
        <v>5568215</v>
      </c>
      <c r="F96" s="168">
        <v>0</v>
      </c>
      <c r="G96" s="168">
        <v>0</v>
      </c>
      <c r="H96" s="168">
        <f>E96</f>
        <v>5568215</v>
      </c>
      <c r="I96" s="168">
        <f>D96-H96</f>
        <v>453285</v>
      </c>
      <c r="J96" s="16"/>
    </row>
    <row r="97" spans="1:10" ht="15.95" customHeight="1">
      <c r="A97" s="173"/>
      <c r="B97" s="175"/>
      <c r="C97" s="177" t="s">
        <v>168</v>
      </c>
      <c r="D97" s="178">
        <f>D98+D101+D105</f>
        <v>6021500</v>
      </c>
      <c r="E97" s="178">
        <f>E98+E101+E105</f>
        <v>5568215</v>
      </c>
      <c r="F97" s="168" t="s">
        <v>169</v>
      </c>
      <c r="G97" s="168" t="s">
        <v>305</v>
      </c>
      <c r="H97" s="168">
        <f>E97</f>
        <v>5568215</v>
      </c>
      <c r="I97" s="168">
        <f>D97-H97</f>
        <v>453285</v>
      </c>
      <c r="J97" s="16"/>
    </row>
    <row r="98" spans="1:10" ht="15.95" customHeight="1">
      <c r="A98" s="173"/>
      <c r="B98" s="175"/>
      <c r="C98" s="177" t="s">
        <v>306</v>
      </c>
      <c r="D98" s="178">
        <f>D99</f>
        <v>3146900</v>
      </c>
      <c r="E98" s="178">
        <f>E99</f>
        <v>2958500</v>
      </c>
      <c r="F98" s="168" t="s">
        <v>169</v>
      </c>
      <c r="G98" s="168">
        <v>0</v>
      </c>
      <c r="H98" s="168">
        <f>E98</f>
        <v>2958500</v>
      </c>
      <c r="I98" s="168">
        <f>D98-H98</f>
        <v>188400</v>
      </c>
      <c r="J98" s="16"/>
    </row>
    <row r="99" spans="1:10" ht="15.95" customHeight="1">
      <c r="A99" s="173"/>
      <c r="B99" s="175"/>
      <c r="C99" s="177" t="s">
        <v>307</v>
      </c>
      <c r="D99" s="178">
        <f>D100</f>
        <v>3146900</v>
      </c>
      <c r="E99" s="178">
        <f>E100</f>
        <v>2958500</v>
      </c>
      <c r="F99" s="168" t="s">
        <v>169</v>
      </c>
      <c r="G99" s="168">
        <v>0</v>
      </c>
      <c r="H99" s="168">
        <f>E99</f>
        <v>2958500</v>
      </c>
      <c r="I99" s="168">
        <f>D99-H99</f>
        <v>188400</v>
      </c>
      <c r="J99" s="16"/>
    </row>
    <row r="100" spans="1:10" ht="25.5" customHeight="1">
      <c r="A100" s="170" t="s">
        <v>170</v>
      </c>
      <c r="B100" s="175"/>
      <c r="C100" s="177" t="s">
        <v>308</v>
      </c>
      <c r="D100" s="178">
        <v>3146900</v>
      </c>
      <c r="E100" s="179">
        <v>2958500</v>
      </c>
      <c r="F100" s="168" t="s">
        <v>169</v>
      </c>
      <c r="G100" s="168">
        <v>0</v>
      </c>
      <c r="H100" s="168">
        <f>E100</f>
        <v>2958500</v>
      </c>
      <c r="I100" s="168">
        <f>D100-H100</f>
        <v>188400</v>
      </c>
      <c r="J100" s="16"/>
    </row>
    <row r="101" spans="1:10" ht="15.95" customHeight="1">
      <c r="A101" s="170"/>
      <c r="B101" s="175"/>
      <c r="C101" s="177" t="s">
        <v>309</v>
      </c>
      <c r="D101" s="178">
        <f>D102+D104</f>
        <v>385600</v>
      </c>
      <c r="E101" s="178">
        <f>E102+E104</f>
        <v>385600</v>
      </c>
      <c r="F101" s="168" t="s">
        <v>169</v>
      </c>
      <c r="G101" s="168" t="s">
        <v>169</v>
      </c>
      <c r="H101" s="168">
        <f>E101</f>
        <v>385600</v>
      </c>
      <c r="I101" s="168">
        <f>D101-H101</f>
        <v>0</v>
      </c>
      <c r="J101" s="16"/>
    </row>
    <row r="102" spans="1:10" ht="15.95" customHeight="1">
      <c r="A102" s="170"/>
      <c r="B102" s="175"/>
      <c r="C102" s="177" t="s">
        <v>310</v>
      </c>
      <c r="D102" s="178">
        <v>385400</v>
      </c>
      <c r="E102" s="178">
        <f>E103</f>
        <v>385400</v>
      </c>
      <c r="F102" s="168" t="s">
        <v>169</v>
      </c>
      <c r="G102" s="168" t="s">
        <v>169</v>
      </c>
      <c r="H102" s="168">
        <f>E102</f>
        <v>385400</v>
      </c>
      <c r="I102" s="168">
        <f>D102-H102</f>
        <v>0</v>
      </c>
      <c r="J102" s="16"/>
    </row>
    <row r="103" spans="1:10" ht="33" customHeight="1">
      <c r="A103" s="182" t="s">
        <v>200</v>
      </c>
      <c r="B103" s="175"/>
      <c r="C103" s="177" t="s">
        <v>311</v>
      </c>
      <c r="D103" s="178">
        <v>385400</v>
      </c>
      <c r="E103" s="179">
        <v>385400</v>
      </c>
      <c r="F103" s="168" t="s">
        <v>169</v>
      </c>
      <c r="G103" s="168" t="s">
        <v>169</v>
      </c>
      <c r="H103" s="168">
        <f>E103</f>
        <v>385400</v>
      </c>
      <c r="I103" s="168">
        <f>D103-H103</f>
        <v>0</v>
      </c>
      <c r="J103" s="16"/>
    </row>
    <row r="104" spans="1:10" ht="36.75" customHeight="1">
      <c r="A104" s="183" t="s">
        <v>201</v>
      </c>
      <c r="B104" s="175"/>
      <c r="C104" s="177" t="s">
        <v>312</v>
      </c>
      <c r="D104" s="178">
        <v>200</v>
      </c>
      <c r="E104" s="179">
        <v>200</v>
      </c>
      <c r="F104" s="168" t="s">
        <v>169</v>
      </c>
      <c r="G104" s="168" t="s">
        <v>169</v>
      </c>
      <c r="H104" s="168">
        <f>E104</f>
        <v>200</v>
      </c>
      <c r="I104" s="168">
        <f>D104-H104</f>
        <v>0</v>
      </c>
      <c r="J104" s="16"/>
    </row>
    <row r="105" spans="1:10" ht="15.95" customHeight="1">
      <c r="A105" s="183"/>
      <c r="B105" s="175"/>
      <c r="C105" s="177" t="s">
        <v>313</v>
      </c>
      <c r="D105" s="178">
        <f>D107+D106</f>
        <v>2489000</v>
      </c>
      <c r="E105" s="178">
        <f>E106+E108</f>
        <v>2224115</v>
      </c>
      <c r="F105" s="168">
        <v>0</v>
      </c>
      <c r="G105" s="168">
        <v>0</v>
      </c>
      <c r="H105" s="168">
        <f>E105</f>
        <v>2224115</v>
      </c>
      <c r="I105" s="168">
        <f>D105-H105</f>
        <v>264885</v>
      </c>
      <c r="J105" s="16"/>
    </row>
    <row r="106" spans="1:10" ht="54.75" customHeight="1">
      <c r="A106" s="183" t="s">
        <v>314</v>
      </c>
      <c r="B106" s="175"/>
      <c r="C106" s="177" t="s">
        <v>315</v>
      </c>
      <c r="D106" s="178">
        <v>1389000</v>
      </c>
      <c r="E106" s="179">
        <v>1204315</v>
      </c>
      <c r="F106" s="168">
        <v>0</v>
      </c>
      <c r="G106" s="168">
        <v>0</v>
      </c>
      <c r="H106" s="168">
        <f>E106</f>
        <v>1204315</v>
      </c>
      <c r="I106" s="168">
        <f>D106-H106</f>
        <v>184685</v>
      </c>
      <c r="J106" s="16"/>
    </row>
    <row r="107" spans="1:10" ht="45" customHeight="1">
      <c r="A107" s="182" t="s">
        <v>316</v>
      </c>
      <c r="B107" s="175"/>
      <c r="C107" s="177" t="s">
        <v>317</v>
      </c>
      <c r="D107" s="178">
        <v>1100000</v>
      </c>
      <c r="E107" s="178">
        <v>1019800</v>
      </c>
      <c r="F107" s="168">
        <v>0</v>
      </c>
      <c r="G107" s="168">
        <v>0</v>
      </c>
      <c r="H107" s="168">
        <f>E107</f>
        <v>1019800</v>
      </c>
      <c r="I107" s="168">
        <f>D107-H107</f>
        <v>80200</v>
      </c>
      <c r="J107" s="16"/>
    </row>
    <row r="108" spans="1:10" ht="15.95" customHeight="1">
      <c r="A108" s="182"/>
      <c r="B108" s="175"/>
      <c r="C108" s="177" t="s">
        <v>318</v>
      </c>
      <c r="D108" s="178">
        <v>1100000</v>
      </c>
      <c r="E108" s="179">
        <v>1019800</v>
      </c>
      <c r="F108" s="168">
        <v>0</v>
      </c>
      <c r="G108" s="168">
        <v>0</v>
      </c>
      <c r="H108" s="168">
        <f>E108</f>
        <v>1019800</v>
      </c>
      <c r="I108" s="168">
        <f>D108-H108</f>
        <v>80200</v>
      </c>
      <c r="J108" s="16"/>
    </row>
    <row r="109" spans="1:10" ht="21" customHeight="1">
      <c r="A109" s="182" t="s">
        <v>319</v>
      </c>
      <c r="B109" s="175"/>
      <c r="C109" s="177" t="s">
        <v>320</v>
      </c>
      <c r="D109" s="178">
        <v>0</v>
      </c>
      <c r="E109" s="178">
        <f>E110</f>
        <v>0</v>
      </c>
      <c r="F109" s="168">
        <v>0</v>
      </c>
      <c r="G109" s="168">
        <v>0</v>
      </c>
      <c r="H109" s="168">
        <f>E109</f>
        <v>0</v>
      </c>
      <c r="I109" s="168">
        <f>D109-H109</f>
        <v>0</v>
      </c>
      <c r="J109" s="16"/>
    </row>
    <row r="110" spans="1:10" ht="15.95" customHeight="1">
      <c r="A110" s="183"/>
      <c r="B110" s="184"/>
      <c r="C110" s="177" t="s">
        <v>321</v>
      </c>
      <c r="D110" s="178">
        <v>0</v>
      </c>
      <c r="E110" s="179">
        <v>0</v>
      </c>
      <c r="F110" s="168">
        <v>0</v>
      </c>
      <c r="G110" s="168">
        <v>0</v>
      </c>
      <c r="H110" s="168">
        <f>E110</f>
        <v>0</v>
      </c>
      <c r="I110" s="168">
        <f>D110-H110</f>
        <v>0</v>
      </c>
      <c r="J110" s="16"/>
    </row>
    <row r="111" spans="1:10" ht="57" customHeight="1">
      <c r="A111" s="183" t="s">
        <v>322</v>
      </c>
      <c r="B111" s="185"/>
      <c r="C111" s="177" t="s">
        <v>323</v>
      </c>
      <c r="D111" s="168">
        <v>0</v>
      </c>
      <c r="E111" s="171">
        <v>0</v>
      </c>
      <c r="F111" s="168">
        <v>0</v>
      </c>
      <c r="G111" s="168">
        <v>0</v>
      </c>
      <c r="H111" s="168">
        <f>E111</f>
        <v>0</v>
      </c>
      <c r="I111" s="168">
        <f>D111-H111</f>
        <v>0</v>
      </c>
      <c r="J111" s="16"/>
    </row>
    <row r="112" spans="1:10" ht="45" customHeight="1">
      <c r="A112" s="186" t="s">
        <v>324</v>
      </c>
      <c r="B112" s="187"/>
      <c r="C112" s="177" t="s">
        <v>325</v>
      </c>
      <c r="D112" s="168">
        <v>0</v>
      </c>
      <c r="E112" s="171">
        <v>0</v>
      </c>
      <c r="F112" s="168">
        <v>0</v>
      </c>
      <c r="G112" s="168">
        <v>0</v>
      </c>
      <c r="H112" s="168">
        <f>E112</f>
        <v>0</v>
      </c>
      <c r="I112" s="168">
        <f>D112-H112</f>
        <v>0</v>
      </c>
      <c r="J112" s="16"/>
    </row>
    <row r="113" spans="1:10">
      <c r="A113" s="188"/>
      <c r="B113" s="189"/>
      <c r="C113" s="190"/>
      <c r="D113" s="191">
        <f>D100-E100</f>
        <v>188400</v>
      </c>
      <c r="E113" s="191"/>
      <c r="F113" s="191"/>
      <c r="G113" s="191"/>
      <c r="H113" s="191"/>
      <c r="I113" s="191"/>
      <c r="J113" s="16"/>
    </row>
    <row r="114" spans="1:10">
      <c r="A114" s="188"/>
      <c r="B114" s="189"/>
      <c r="C114" s="190"/>
      <c r="D114" s="191"/>
      <c r="E114" s="191"/>
      <c r="F114" s="191"/>
      <c r="G114" s="191"/>
      <c r="H114" s="191"/>
      <c r="I114" s="191"/>
      <c r="J114" s="16"/>
    </row>
    <row r="115" spans="1:10">
      <c r="A115" s="192"/>
      <c r="B115" s="193"/>
      <c r="C115" s="194"/>
      <c r="D115" s="48"/>
      <c r="E115" s="48"/>
      <c r="F115" s="48"/>
      <c r="G115" s="48"/>
      <c r="H115" s="48"/>
      <c r="I115" s="48"/>
      <c r="J115" s="16"/>
    </row>
    <row r="116" spans="1:10">
      <c r="A116" s="192"/>
      <c r="B116" s="193"/>
      <c r="C116" s="194"/>
      <c r="D116" s="48"/>
      <c r="E116" s="48"/>
      <c r="F116" s="48"/>
      <c r="G116" s="48"/>
      <c r="H116" s="48"/>
      <c r="I116" s="48"/>
      <c r="J116" s="16"/>
    </row>
    <row r="117" spans="1:10">
      <c r="A117" s="192"/>
      <c r="B117" s="193"/>
      <c r="C117" s="194"/>
      <c r="D117" s="48"/>
      <c r="E117" s="48"/>
      <c r="F117" s="48"/>
      <c r="G117" s="48"/>
      <c r="H117" s="48"/>
      <c r="I117" s="48"/>
      <c r="J117" s="16"/>
    </row>
    <row r="118" spans="1:10">
      <c r="A118" s="192"/>
      <c r="B118" s="193"/>
      <c r="C118" s="194"/>
      <c r="D118" s="48"/>
      <c r="E118" s="48"/>
      <c r="F118" s="48"/>
      <c r="G118" s="48"/>
      <c r="H118" s="48"/>
      <c r="I118" s="48"/>
      <c r="J118" s="16"/>
    </row>
    <row r="119" spans="1:10">
      <c r="A119" s="192"/>
      <c r="B119" s="193"/>
      <c r="C119" s="194"/>
      <c r="D119" s="48"/>
      <c r="E119" s="48"/>
      <c r="F119" s="48"/>
      <c r="G119" s="48"/>
      <c r="H119" s="48"/>
      <c r="I119" s="48"/>
      <c r="J119" s="16"/>
    </row>
    <row r="120" spans="1:10">
      <c r="A120" s="192"/>
      <c r="B120" s="193"/>
      <c r="C120" s="194"/>
      <c r="D120" s="48"/>
      <c r="E120" s="48"/>
      <c r="F120" s="48"/>
      <c r="G120" s="48"/>
      <c r="H120" s="48"/>
      <c r="I120" s="48"/>
      <c r="J120" s="16"/>
    </row>
    <row r="121" spans="1:10">
      <c r="A121" s="192"/>
      <c r="B121" s="193"/>
      <c r="C121" s="194"/>
      <c r="D121" s="48"/>
      <c r="E121" s="48"/>
      <c r="F121" s="48"/>
      <c r="G121" s="48"/>
      <c r="H121" s="48"/>
      <c r="I121" s="48"/>
      <c r="J121" s="16"/>
    </row>
    <row r="122" spans="1:10">
      <c r="A122" s="192"/>
      <c r="B122" s="193"/>
      <c r="C122" s="194"/>
      <c r="D122" s="48"/>
      <c r="E122" s="48"/>
      <c r="F122" s="48"/>
      <c r="G122" s="48"/>
      <c r="H122" s="48"/>
      <c r="I122" s="48"/>
      <c r="J122" s="16"/>
    </row>
    <row r="123" spans="1:10">
      <c r="A123" s="192"/>
      <c r="B123" s="193"/>
      <c r="C123" s="194"/>
      <c r="D123" s="48"/>
      <c r="E123" s="48"/>
      <c r="F123" s="48"/>
      <c r="G123" s="48"/>
      <c r="H123" s="48"/>
      <c r="I123" s="48"/>
      <c r="J123" s="16"/>
    </row>
    <row r="124" spans="1:10">
      <c r="A124" s="192"/>
      <c r="B124" s="193"/>
      <c r="C124" s="194"/>
      <c r="D124" s="48"/>
      <c r="E124" s="48"/>
      <c r="F124" s="48"/>
      <c r="G124" s="48"/>
      <c r="H124" s="48"/>
      <c r="I124" s="48"/>
      <c r="J124" s="16"/>
    </row>
    <row r="125" spans="1:10">
      <c r="A125" s="192"/>
      <c r="B125" s="193"/>
      <c r="C125" s="194"/>
      <c r="D125" s="48"/>
      <c r="E125" s="48"/>
      <c r="F125" s="48"/>
      <c r="G125" s="48"/>
      <c r="H125" s="48"/>
      <c r="I125" s="48"/>
      <c r="J125" s="16"/>
    </row>
    <row r="126" spans="1:10">
      <c r="A126" s="192"/>
      <c r="B126" s="193"/>
      <c r="C126" s="194"/>
      <c r="D126" s="48"/>
      <c r="E126" s="48"/>
      <c r="F126" s="48"/>
      <c r="G126" s="48"/>
      <c r="H126" s="48"/>
      <c r="I126" s="48"/>
      <c r="J126" s="16"/>
    </row>
    <row r="127" spans="1:10">
      <c r="A127" s="192"/>
      <c r="B127" s="193"/>
      <c r="C127" s="194"/>
      <c r="D127" s="48"/>
      <c r="E127" s="48"/>
      <c r="F127" s="48"/>
      <c r="G127" s="48"/>
      <c r="H127" s="48"/>
      <c r="I127" s="48"/>
      <c r="J127" s="16"/>
    </row>
    <row r="128" spans="1:10">
      <c r="A128" s="192"/>
      <c r="B128" s="193"/>
      <c r="C128" s="194"/>
      <c r="D128" s="48"/>
      <c r="E128" s="48"/>
      <c r="F128" s="48"/>
      <c r="G128" s="48"/>
      <c r="H128" s="48"/>
      <c r="I128" s="48"/>
      <c r="J128" s="16"/>
    </row>
    <row r="129" spans="1:10">
      <c r="A129" s="195"/>
      <c r="B129" s="196"/>
      <c r="C129" s="141"/>
      <c r="D129" s="197"/>
      <c r="E129" s="197"/>
      <c r="F129" s="197"/>
      <c r="G129" s="197"/>
      <c r="H129" s="198"/>
      <c r="I129" s="197"/>
      <c r="J129" s="16"/>
    </row>
    <row r="130" spans="1:10">
      <c r="A130" s="195"/>
      <c r="B130" s="196"/>
      <c r="C130" s="141"/>
      <c r="D130" s="197"/>
      <c r="E130" s="197"/>
      <c r="F130" s="197"/>
      <c r="G130" s="197"/>
      <c r="H130" s="198"/>
      <c r="I130" s="197"/>
      <c r="J130" s="16"/>
    </row>
    <row r="131" spans="1:10" ht="15">
      <c r="A131" s="41"/>
      <c r="B131" s="102"/>
      <c r="C131" s="195"/>
      <c r="D131" s="198"/>
      <c r="E131" s="198"/>
      <c r="F131" s="198"/>
      <c r="G131" s="198"/>
      <c r="H131" s="42"/>
      <c r="I131" s="198"/>
      <c r="J131" s="16"/>
    </row>
    <row r="132" spans="1:10">
      <c r="A132" s="41"/>
      <c r="B132" s="43"/>
      <c r="C132" s="44"/>
      <c r="D132" s="42"/>
      <c r="E132" s="42"/>
      <c r="F132" s="42"/>
      <c r="G132" s="42"/>
      <c r="H132" s="42"/>
      <c r="I132" s="42"/>
      <c r="J132" s="16"/>
    </row>
    <row r="133" spans="1:10">
      <c r="A133" s="195"/>
      <c r="B133" s="141"/>
      <c r="C133" s="141"/>
      <c r="D133" s="197"/>
      <c r="E133" s="197"/>
      <c r="F133" s="199"/>
      <c r="G133" s="197"/>
      <c r="H133" s="197"/>
      <c r="I133" s="197"/>
      <c r="J133" s="16"/>
    </row>
    <row r="134" spans="1:10">
      <c r="A134" s="41"/>
      <c r="B134" s="141"/>
      <c r="C134" s="141"/>
      <c r="D134" s="197"/>
      <c r="E134" s="197"/>
      <c r="F134" s="48"/>
      <c r="G134" s="197"/>
      <c r="H134" s="197"/>
      <c r="I134" s="197"/>
      <c r="J134" s="16"/>
    </row>
    <row r="135" spans="1:10">
      <c r="A135" s="141"/>
      <c r="B135" s="141"/>
      <c r="C135" s="141"/>
      <c r="D135" s="197"/>
      <c r="E135" s="197"/>
      <c r="F135" s="197"/>
      <c r="G135" s="197"/>
      <c r="H135" s="197"/>
      <c r="I135" s="197"/>
      <c r="J135" s="16"/>
    </row>
    <row r="136" spans="1:10">
      <c r="A136" s="195"/>
      <c r="B136" s="141"/>
      <c r="C136" s="141"/>
      <c r="D136" s="197"/>
      <c r="E136" s="197"/>
      <c r="F136" s="197"/>
      <c r="G136" s="197"/>
      <c r="H136" s="197"/>
      <c r="I136" s="197"/>
      <c r="J136" s="16"/>
    </row>
    <row r="137" spans="1:10">
      <c r="A137" s="195"/>
      <c r="B137" s="141"/>
      <c r="C137" s="141"/>
      <c r="D137" s="197"/>
      <c r="E137" s="197"/>
      <c r="F137" s="197"/>
      <c r="G137" s="197"/>
      <c r="H137" s="197"/>
      <c r="I137" s="197"/>
      <c r="J137" s="16"/>
    </row>
    <row r="138" spans="1:10">
      <c r="A138" s="200"/>
      <c r="B138" s="200"/>
      <c r="C138" s="200"/>
      <c r="D138" s="197"/>
      <c r="E138" s="197"/>
      <c r="F138" s="197"/>
      <c r="G138" s="197"/>
      <c r="H138" s="197"/>
      <c r="I138" s="197"/>
      <c r="J138" s="16"/>
    </row>
    <row r="139" spans="1:10">
      <c r="A139" s="45"/>
      <c r="B139" s="46"/>
      <c r="C139" s="46"/>
      <c r="D139" s="48"/>
      <c r="E139" s="48"/>
      <c r="F139" s="48"/>
      <c r="G139" s="48"/>
      <c r="H139" s="48"/>
      <c r="I139" s="48"/>
      <c r="J139" s="16"/>
    </row>
    <row r="140" spans="1:10">
      <c r="A140" s="45"/>
      <c r="B140" s="46"/>
      <c r="C140" s="46"/>
      <c r="D140" s="48"/>
      <c r="E140" s="48"/>
      <c r="F140" s="48"/>
      <c r="G140" s="48"/>
      <c r="H140" s="48"/>
      <c r="I140" s="48"/>
      <c r="J140" s="16"/>
    </row>
    <row r="141" spans="1:10">
      <c r="A141" s="45"/>
      <c r="B141" s="46"/>
      <c r="C141" s="194"/>
      <c r="D141" s="48"/>
      <c r="E141" s="48"/>
      <c r="F141" s="48"/>
      <c r="G141" s="48"/>
      <c r="H141" s="48"/>
      <c r="I141" s="48"/>
      <c r="J141" s="16"/>
    </row>
    <row r="142" spans="1:10">
      <c r="A142" s="45"/>
      <c r="B142" s="46"/>
      <c r="C142" s="194"/>
      <c r="D142" s="48"/>
      <c r="E142" s="48"/>
      <c r="F142" s="48"/>
      <c r="G142" s="48"/>
      <c r="H142" s="48"/>
      <c r="I142" s="48"/>
      <c r="J142" s="16"/>
    </row>
    <row r="143" spans="1:10">
      <c r="A143" s="45"/>
      <c r="B143" s="47"/>
      <c r="C143" s="194"/>
      <c r="D143" s="48"/>
      <c r="E143" s="48"/>
      <c r="F143" s="48"/>
      <c r="G143" s="48"/>
      <c r="H143" s="48"/>
      <c r="I143" s="48"/>
      <c r="J143" s="16"/>
    </row>
    <row r="144" spans="1:10">
      <c r="A144" s="45"/>
      <c r="B144" s="47"/>
      <c r="C144" s="194"/>
      <c r="D144" s="48"/>
      <c r="E144" s="48"/>
      <c r="F144" s="48"/>
      <c r="G144" s="48"/>
      <c r="H144" s="48"/>
      <c r="I144" s="48"/>
      <c r="J144" s="16"/>
    </row>
    <row r="145" spans="1:10">
      <c r="A145" s="45"/>
      <c r="B145" s="47"/>
      <c r="C145" s="194"/>
      <c r="D145" s="48"/>
      <c r="E145" s="48"/>
      <c r="F145" s="48"/>
      <c r="G145" s="48"/>
      <c r="H145" s="48"/>
      <c r="I145" s="48"/>
      <c r="J145" s="16"/>
    </row>
    <row r="146" spans="1:10">
      <c r="A146" s="45"/>
      <c r="B146" s="47"/>
      <c r="C146" s="194"/>
      <c r="D146" s="48"/>
      <c r="E146" s="48"/>
      <c r="F146" s="48"/>
      <c r="G146" s="48"/>
      <c r="H146" s="48"/>
      <c r="I146" s="48"/>
      <c r="J146" s="16"/>
    </row>
    <row r="147" spans="1:10">
      <c r="A147" s="45"/>
      <c r="B147" s="46"/>
      <c r="C147" s="194"/>
      <c r="D147" s="48"/>
      <c r="E147" s="48"/>
      <c r="F147" s="48"/>
      <c r="G147" s="48"/>
      <c r="H147" s="48"/>
      <c r="I147" s="48"/>
      <c r="J147" s="16"/>
    </row>
    <row r="148" spans="1:10">
      <c r="A148" s="45"/>
      <c r="B148" s="46"/>
      <c r="C148" s="194"/>
      <c r="D148" s="48"/>
      <c r="E148" s="48"/>
      <c r="F148" s="48"/>
      <c r="G148" s="48"/>
      <c r="H148" s="48"/>
      <c r="I148" s="48"/>
      <c r="J148" s="16"/>
    </row>
    <row r="149" spans="1:10">
      <c r="A149" s="45"/>
      <c r="B149" s="46"/>
      <c r="C149" s="194"/>
      <c r="D149" s="48"/>
      <c r="E149" s="48"/>
      <c r="F149" s="48"/>
      <c r="G149" s="48"/>
      <c r="H149" s="48"/>
      <c r="I149" s="48"/>
      <c r="J149" s="16"/>
    </row>
    <row r="150" spans="1:10">
      <c r="A150" s="45"/>
      <c r="B150" s="46"/>
      <c r="C150" s="194"/>
      <c r="D150" s="48"/>
      <c r="E150" s="48"/>
      <c r="F150" s="48"/>
      <c r="G150" s="48"/>
      <c r="H150" s="48"/>
      <c r="I150" s="48"/>
      <c r="J150" s="16"/>
    </row>
    <row r="151" spans="1:10">
      <c r="A151" s="45"/>
      <c r="B151" s="46"/>
      <c r="C151" s="194"/>
      <c r="D151" s="48"/>
      <c r="E151" s="48"/>
      <c r="F151" s="48"/>
      <c r="G151" s="48"/>
      <c r="H151" s="48"/>
      <c r="I151" s="48"/>
      <c r="J151" s="16"/>
    </row>
    <row r="152" spans="1:10">
      <c r="A152" s="45"/>
      <c r="B152" s="46"/>
      <c r="C152" s="194"/>
      <c r="D152" s="48"/>
      <c r="E152" s="48"/>
      <c r="F152" s="48"/>
      <c r="G152" s="48"/>
      <c r="H152" s="48"/>
      <c r="I152" s="48"/>
      <c r="J152" s="16"/>
    </row>
    <row r="153" spans="1:10">
      <c r="A153" s="45"/>
      <c r="B153" s="46"/>
      <c r="C153" s="194"/>
      <c r="D153" s="48"/>
      <c r="E153" s="48"/>
      <c r="F153" s="48"/>
      <c r="G153" s="48"/>
      <c r="H153" s="48"/>
      <c r="I153" s="48"/>
      <c r="J153" s="16"/>
    </row>
    <row r="154" spans="1:10">
      <c r="A154" s="45"/>
      <c r="B154" s="46"/>
      <c r="C154" s="194"/>
      <c r="D154" s="48"/>
      <c r="E154" s="48"/>
      <c r="F154" s="48"/>
      <c r="G154" s="48"/>
      <c r="H154" s="48"/>
      <c r="I154" s="48"/>
      <c r="J154" s="16"/>
    </row>
    <row r="155" spans="1:10">
      <c r="A155" s="45"/>
      <c r="B155" s="46"/>
      <c r="C155" s="194"/>
      <c r="D155" s="48"/>
      <c r="E155" s="48"/>
      <c r="F155" s="48"/>
      <c r="G155" s="48"/>
      <c r="H155" s="48"/>
      <c r="I155" s="48"/>
      <c r="J155" s="16"/>
    </row>
    <row r="156" spans="1:10">
      <c r="A156" s="45"/>
      <c r="B156" s="46"/>
      <c r="C156" s="194"/>
      <c r="D156" s="48"/>
      <c r="E156" s="48"/>
      <c r="F156" s="48"/>
      <c r="G156" s="48"/>
      <c r="H156" s="48"/>
      <c r="I156" s="48"/>
      <c r="J156" s="16"/>
    </row>
    <row r="157" spans="1:10">
      <c r="A157" s="45"/>
      <c r="B157" s="46"/>
      <c r="C157" s="194"/>
      <c r="D157" s="48"/>
      <c r="E157" s="48"/>
      <c r="F157" s="48"/>
      <c r="G157" s="48"/>
      <c r="H157" s="48"/>
      <c r="I157" s="48"/>
      <c r="J157" s="16"/>
    </row>
    <row r="158" spans="1:10">
      <c r="A158" s="45"/>
      <c r="B158" s="46"/>
      <c r="C158" s="194"/>
      <c r="D158" s="48"/>
      <c r="E158" s="48"/>
      <c r="F158" s="48"/>
      <c r="G158" s="48"/>
      <c r="H158" s="48"/>
      <c r="I158" s="48"/>
      <c r="J158" s="16"/>
    </row>
    <row r="159" spans="1:10">
      <c r="A159" s="45"/>
      <c r="B159" s="46"/>
      <c r="C159" s="194"/>
      <c r="D159" s="48"/>
      <c r="E159" s="48"/>
      <c r="F159" s="48"/>
      <c r="G159" s="48"/>
      <c r="H159" s="198"/>
      <c r="I159" s="48"/>
      <c r="J159" s="16"/>
    </row>
    <row r="160" spans="1:10">
      <c r="A160" s="45"/>
      <c r="B160" s="46"/>
      <c r="C160" s="194"/>
      <c r="D160" s="194"/>
      <c r="E160" s="201"/>
      <c r="F160" s="194"/>
      <c r="G160" s="194"/>
      <c r="H160" s="202"/>
      <c r="I160" s="194"/>
    </row>
    <row r="161" spans="1:9">
      <c r="A161" s="195"/>
      <c r="B161" s="141"/>
      <c r="C161" s="141"/>
      <c r="D161" s="203"/>
      <c r="E161" s="204"/>
      <c r="F161" s="205"/>
      <c r="G161" s="203"/>
      <c r="H161" s="203"/>
      <c r="I161" s="203"/>
    </row>
    <row r="162" spans="1:9">
      <c r="A162" s="41"/>
      <c r="B162" s="141"/>
      <c r="C162" s="141"/>
      <c r="D162" s="203"/>
      <c r="E162" s="204"/>
      <c r="F162" s="194"/>
      <c r="G162" s="203"/>
      <c r="H162" s="203"/>
      <c r="I162" s="203"/>
    </row>
    <row r="163" spans="1:9">
      <c r="A163" s="141"/>
      <c r="B163" s="141"/>
      <c r="C163" s="141"/>
      <c r="D163" s="203"/>
      <c r="E163" s="204"/>
      <c r="F163" s="203"/>
      <c r="G163" s="203"/>
      <c r="H163" s="203"/>
      <c r="I163" s="203"/>
    </row>
    <row r="164" spans="1:9">
      <c r="A164" s="195"/>
      <c r="B164" s="141"/>
      <c r="C164" s="141"/>
      <c r="D164" s="203"/>
      <c r="E164" s="204"/>
      <c r="F164" s="203"/>
      <c r="G164" s="203"/>
      <c r="H164" s="203"/>
      <c r="I164" s="203"/>
    </row>
    <row r="165" spans="1:9">
      <c r="A165" s="195"/>
      <c r="B165" s="141"/>
      <c r="C165" s="141"/>
      <c r="D165" s="203"/>
      <c r="E165" s="204"/>
      <c r="F165" s="203"/>
      <c r="G165" s="203"/>
      <c r="H165" s="203"/>
      <c r="I165" s="203"/>
    </row>
    <row r="166" spans="1:9">
      <c r="A166" s="200"/>
      <c r="B166" s="200"/>
      <c r="C166" s="200"/>
      <c r="D166" s="203"/>
      <c r="E166" s="204"/>
      <c r="F166" s="203"/>
      <c r="G166" s="203"/>
      <c r="H166" s="203"/>
      <c r="I166" s="203"/>
    </row>
    <row r="167" spans="1:9">
      <c r="A167" s="45"/>
      <c r="B167" s="46"/>
      <c r="C167" s="194"/>
      <c r="D167" s="194"/>
      <c r="E167" s="201"/>
      <c r="F167" s="194"/>
      <c r="G167" s="194"/>
      <c r="H167" s="194"/>
      <c r="I167" s="194"/>
    </row>
    <row r="168" spans="1:9">
      <c r="A168" s="45"/>
      <c r="B168" s="46"/>
      <c r="C168" s="194"/>
      <c r="D168" s="194"/>
      <c r="E168" s="201"/>
      <c r="F168" s="194"/>
      <c r="G168" s="194"/>
      <c r="H168" s="194"/>
      <c r="I168" s="194"/>
    </row>
    <row r="169" spans="1:9">
      <c r="A169" s="45"/>
      <c r="B169" s="46"/>
      <c r="C169" s="194"/>
      <c r="D169" s="194"/>
      <c r="E169" s="201"/>
      <c r="F169" s="194"/>
      <c r="G169" s="194"/>
      <c r="H169" s="194"/>
      <c r="I169" s="194"/>
    </row>
    <row r="170" spans="1:9">
      <c r="A170" s="45"/>
      <c r="B170" s="46"/>
      <c r="C170" s="194"/>
      <c r="D170" s="194"/>
      <c r="E170" s="201"/>
      <c r="F170" s="194"/>
      <c r="G170" s="194"/>
      <c r="H170" s="194"/>
      <c r="I170" s="194"/>
    </row>
    <row r="171" spans="1:9">
      <c r="A171" s="45"/>
      <c r="B171" s="46"/>
      <c r="C171" s="194"/>
      <c r="D171" s="194"/>
      <c r="E171" s="201"/>
      <c r="F171" s="194"/>
      <c r="G171" s="194"/>
      <c r="H171" s="194"/>
      <c r="I171" s="194"/>
    </row>
    <row r="172" spans="1:9">
      <c r="A172" s="206"/>
      <c r="B172" s="206"/>
      <c r="C172" s="194"/>
      <c r="D172" s="194"/>
      <c r="E172" s="201"/>
      <c r="F172" s="194"/>
      <c r="G172" s="194"/>
      <c r="H172" s="194"/>
      <c r="I172" s="194"/>
    </row>
    <row r="173" spans="1:9">
      <c r="A173" s="45"/>
      <c r="B173" s="45"/>
      <c r="C173" s="194"/>
      <c r="D173" s="196"/>
      <c r="E173" s="207"/>
      <c r="F173" s="194"/>
      <c r="G173" s="194"/>
      <c r="H173" s="194"/>
      <c r="I173" s="194"/>
    </row>
    <row r="174" spans="1:9">
      <c r="A174" s="195"/>
      <c r="B174" s="195"/>
      <c r="C174" s="202"/>
      <c r="D174" s="208"/>
      <c r="E174" s="209"/>
      <c r="F174" s="208"/>
      <c r="G174" s="208"/>
      <c r="H174" s="208"/>
      <c r="I174" s="208"/>
    </row>
    <row r="175" spans="1:9">
      <c r="A175" s="41"/>
      <c r="B175" s="41"/>
      <c r="C175" s="41"/>
      <c r="D175" s="208"/>
      <c r="E175" s="209"/>
      <c r="F175" s="195"/>
      <c r="H175" s="208"/>
      <c r="I175" s="208"/>
    </row>
    <row r="176" spans="1:9">
      <c r="A176" s="195"/>
      <c r="B176" s="195"/>
      <c r="C176" s="202"/>
      <c r="D176" s="208"/>
      <c r="E176" s="209"/>
      <c r="F176" s="208"/>
      <c r="G176" s="208"/>
      <c r="H176" s="208"/>
      <c r="I176" s="208"/>
    </row>
    <row r="177" spans="1:9">
      <c r="A177" s="195"/>
      <c r="B177" s="195"/>
      <c r="C177" s="195"/>
      <c r="D177" s="208"/>
      <c r="E177" s="49"/>
      <c r="F177" s="208"/>
      <c r="G177" s="208"/>
      <c r="H177" s="208"/>
      <c r="I177" s="35"/>
    </row>
    <row r="178" spans="1:9">
      <c r="A178" s="195"/>
      <c r="B178" s="41"/>
      <c r="C178" s="41"/>
      <c r="D178" s="208"/>
      <c r="E178" s="209"/>
      <c r="F178" s="208"/>
      <c r="G178" s="208"/>
      <c r="H178" s="208"/>
      <c r="I178" s="35"/>
    </row>
    <row r="179" spans="1:9">
      <c r="D179" s="208"/>
      <c r="E179" s="209"/>
      <c r="F179" s="208"/>
      <c r="G179" s="208"/>
      <c r="H179" s="208"/>
      <c r="I179" s="35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zoomScaleNormal="105" zoomScaleSheetLayoutView="125" workbookViewId="0">
      <pane xSplit="3" ySplit="10" topLeftCell="D75" activePane="bottomRight" state="frozen"/>
      <selection pane="topRight" activeCell="D1" sqref="D1"/>
      <selection pane="bottomLeft" activeCell="A11" sqref="A11"/>
      <selection pane="bottomRight" activeCell="C91" sqref="C91:C92"/>
    </sheetView>
  </sheetViews>
  <sheetFormatPr defaultColWidth="9.140625" defaultRowHeight="12.75"/>
  <cols>
    <col min="1" max="1" width="29.5703125" style="40" customWidth="1"/>
    <col min="2" max="2" width="4.28515625" style="40" customWidth="1"/>
    <col min="3" max="3" width="25.5703125" style="40" customWidth="1"/>
    <col min="4" max="4" width="15" style="40" customWidth="1"/>
    <col min="5" max="5" width="15.7109375" style="40" customWidth="1"/>
    <col min="6" max="6" width="13.7109375" style="40" customWidth="1"/>
    <col min="7" max="7" width="5.28515625" style="40" hidden="1" customWidth="1"/>
    <col min="8" max="8" width="4.85546875" style="40" hidden="1" customWidth="1"/>
    <col min="9" max="9" width="13.85546875" style="40" customWidth="1"/>
    <col min="10" max="10" width="13.5703125" style="6" customWidth="1"/>
    <col min="11" max="11" width="10.85546875" style="40" customWidth="1"/>
    <col min="12" max="12" width="13.7109375" style="40" customWidth="1"/>
    <col min="13" max="13" width="15.140625" style="40" bestFit="1" customWidth="1"/>
    <col min="14" max="16384" width="9.140625" style="40"/>
  </cols>
  <sheetData>
    <row r="1" spans="1:12" ht="15">
      <c r="B1" s="102"/>
      <c r="C1" s="103"/>
      <c r="D1" s="102" t="s">
        <v>20</v>
      </c>
      <c r="E1" s="104"/>
      <c r="F1" s="104"/>
      <c r="G1" s="104"/>
      <c r="H1" s="104"/>
      <c r="I1" s="104"/>
      <c r="J1" s="135" t="s">
        <v>33</v>
      </c>
      <c r="K1" s="105"/>
    </row>
    <row r="2" spans="1:12">
      <c r="A2" s="106"/>
      <c r="B2" s="106"/>
      <c r="C2" s="107"/>
      <c r="D2" s="108"/>
      <c r="E2" s="108"/>
      <c r="F2" s="108" t="s">
        <v>344</v>
      </c>
      <c r="G2" s="108"/>
      <c r="H2" s="108"/>
      <c r="I2" s="108"/>
      <c r="J2" s="136"/>
      <c r="K2" s="109"/>
    </row>
    <row r="3" spans="1:12" ht="12" customHeight="1">
      <c r="A3" s="110"/>
      <c r="B3" s="111"/>
      <c r="C3" s="112" t="s">
        <v>36</v>
      </c>
      <c r="D3" s="113"/>
      <c r="E3" s="114"/>
      <c r="F3" s="223" t="s">
        <v>5</v>
      </c>
      <c r="G3" s="224"/>
      <c r="H3" s="224"/>
      <c r="I3" s="225"/>
      <c r="J3" s="116" t="s">
        <v>21</v>
      </c>
      <c r="K3" s="115"/>
    </row>
    <row r="4" spans="1:12" ht="9.75" customHeight="1">
      <c r="A4" s="111"/>
      <c r="B4" s="111" t="s">
        <v>16</v>
      </c>
      <c r="C4" s="112" t="s">
        <v>37</v>
      </c>
      <c r="D4" s="113" t="s">
        <v>34</v>
      </c>
      <c r="E4" s="114" t="s">
        <v>22</v>
      </c>
      <c r="F4" s="226"/>
      <c r="G4" s="227"/>
      <c r="H4" s="227"/>
      <c r="I4" s="228"/>
      <c r="J4" s="118"/>
      <c r="K4" s="117"/>
    </row>
    <row r="5" spans="1:12" ht="11.25" customHeight="1">
      <c r="A5" s="110"/>
      <c r="B5" s="111" t="s">
        <v>17</v>
      </c>
      <c r="C5" s="111" t="s">
        <v>41</v>
      </c>
      <c r="D5" s="113" t="s">
        <v>35</v>
      </c>
      <c r="E5" s="113" t="s">
        <v>23</v>
      </c>
      <c r="F5" s="119" t="s">
        <v>43</v>
      </c>
      <c r="G5" s="120" t="s">
        <v>6</v>
      </c>
      <c r="H5" s="119" t="s">
        <v>9</v>
      </c>
      <c r="I5" s="115"/>
      <c r="J5" s="121" t="s">
        <v>24</v>
      </c>
      <c r="K5" s="113" t="s">
        <v>24</v>
      </c>
    </row>
    <row r="6" spans="1:12" ht="11.25" customHeight="1">
      <c r="A6" s="111" t="s">
        <v>4</v>
      </c>
      <c r="B6" s="111" t="s">
        <v>18</v>
      </c>
      <c r="C6" s="111" t="s">
        <v>46</v>
      </c>
      <c r="D6" s="113" t="s">
        <v>3</v>
      </c>
      <c r="E6" s="122" t="s">
        <v>25</v>
      </c>
      <c r="F6" s="122" t="s">
        <v>44</v>
      </c>
      <c r="G6" s="113" t="s">
        <v>7</v>
      </c>
      <c r="H6" s="113" t="s">
        <v>10</v>
      </c>
      <c r="I6" s="113" t="s">
        <v>11</v>
      </c>
      <c r="J6" s="121" t="s">
        <v>26</v>
      </c>
      <c r="K6" s="113" t="s">
        <v>27</v>
      </c>
    </row>
    <row r="7" spans="1:12" ht="10.5" customHeight="1">
      <c r="A7" s="110"/>
      <c r="B7" s="111"/>
      <c r="C7" s="111" t="s">
        <v>42</v>
      </c>
      <c r="D7" s="113"/>
      <c r="E7" s="122"/>
      <c r="F7" s="122" t="s">
        <v>45</v>
      </c>
      <c r="G7" s="113" t="s">
        <v>8</v>
      </c>
      <c r="H7" s="113"/>
      <c r="I7" s="113"/>
      <c r="J7" s="121" t="s">
        <v>28</v>
      </c>
      <c r="K7" s="113" t="s">
        <v>23</v>
      </c>
    </row>
    <row r="8" spans="1:12" ht="11.25" customHeight="1">
      <c r="A8" s="110"/>
      <c r="B8" s="111"/>
      <c r="C8" s="111"/>
      <c r="D8" s="113"/>
      <c r="E8" s="122"/>
      <c r="F8" s="122"/>
      <c r="G8" s="113"/>
      <c r="H8" s="113"/>
      <c r="I8" s="113"/>
      <c r="J8" s="121"/>
      <c r="K8" s="113" t="s">
        <v>25</v>
      </c>
    </row>
    <row r="9" spans="1:12" ht="13.5" thickBot="1">
      <c r="A9" s="123">
        <v>1</v>
      </c>
      <c r="B9" s="124">
        <v>2</v>
      </c>
      <c r="C9" s="124">
        <v>3</v>
      </c>
      <c r="D9" s="125" t="s">
        <v>0</v>
      </c>
      <c r="E9" s="126" t="s">
        <v>1</v>
      </c>
      <c r="F9" s="126" t="s">
        <v>12</v>
      </c>
      <c r="G9" s="125" t="s">
        <v>13</v>
      </c>
      <c r="H9" s="125" t="s">
        <v>14</v>
      </c>
      <c r="I9" s="125" t="s">
        <v>15</v>
      </c>
      <c r="J9" s="137" t="s">
        <v>29</v>
      </c>
      <c r="K9" s="125" t="s">
        <v>30</v>
      </c>
    </row>
    <row r="10" spans="1:12" s="7" customFormat="1" ht="15" customHeight="1" thickBot="1">
      <c r="A10" s="3" t="s">
        <v>31</v>
      </c>
      <c r="B10" s="4" t="s">
        <v>32</v>
      </c>
      <c r="C10" s="5" t="s">
        <v>19</v>
      </c>
      <c r="D10" s="29">
        <f>D35+D37+D44+D47+D52+D55+D59+D70+D83+D85+D87+D89+D57</f>
        <v>18372400</v>
      </c>
      <c r="E10" s="29">
        <f>E35+E44+E47+E52+E55+E70+E83+E85+E89+E86</f>
        <v>0</v>
      </c>
      <c r="F10" s="29">
        <f>F35+F44+F47+F52+F55+F70+F83+F85+F89+F86+F59+F57</f>
        <v>13711392.01</v>
      </c>
      <c r="G10" s="29">
        <f>G35+G44+G47+G52+G55+G70+G83+G85+G89+G86+G59+G57</f>
        <v>0</v>
      </c>
      <c r="H10" s="29">
        <f>H35+H44+H47+H52+H55+H70+H83+H85+H89+H86+H59+H57</f>
        <v>0</v>
      </c>
      <c r="I10" s="29">
        <f>I35+I44+I47+I52+I55+I70+I83+I85+I89+I86+I59+I57</f>
        <v>13711392.01</v>
      </c>
      <c r="J10" s="29">
        <f>D10-F10</f>
        <v>4661007.99</v>
      </c>
      <c r="K10" s="29"/>
      <c r="L10" s="29"/>
    </row>
    <row r="11" spans="1:12" ht="30" customHeight="1" thickBot="1">
      <c r="A11" s="10" t="s">
        <v>256</v>
      </c>
      <c r="B11" s="11"/>
      <c r="C11" s="25"/>
      <c r="D11" s="19"/>
      <c r="E11" s="19"/>
      <c r="F11" s="19"/>
      <c r="G11" s="19"/>
      <c r="H11" s="19"/>
      <c r="I11" s="19"/>
      <c r="J11" s="29">
        <f t="shared" ref="J11:J74" si="0">D11-F11</f>
        <v>0</v>
      </c>
      <c r="K11" s="21"/>
      <c r="L11" s="6">
        <f t="shared" ref="L11:L16" si="1">D11-E11-J11</f>
        <v>0</v>
      </c>
    </row>
    <row r="12" spans="1:12" ht="15" customHeight="1" thickBot="1">
      <c r="A12" s="9" t="s">
        <v>57</v>
      </c>
      <c r="B12" s="12">
        <v>340</v>
      </c>
      <c r="C12" s="25" t="s">
        <v>212</v>
      </c>
      <c r="D12" s="19">
        <v>5000</v>
      </c>
      <c r="E12" s="19">
        <v>0</v>
      </c>
      <c r="F12" s="19">
        <f>E12</f>
        <v>0</v>
      </c>
      <c r="G12" s="19" t="s">
        <v>66</v>
      </c>
      <c r="H12" s="19" t="s">
        <v>66</v>
      </c>
      <c r="I12" s="19">
        <f>F12</f>
        <v>0</v>
      </c>
      <c r="J12" s="29">
        <f t="shared" si="0"/>
        <v>5000</v>
      </c>
      <c r="K12" s="21"/>
      <c r="L12" s="6">
        <f t="shared" si="1"/>
        <v>0</v>
      </c>
    </row>
    <row r="13" spans="1:12" ht="21.75" customHeight="1" thickBot="1">
      <c r="A13" s="10" t="s">
        <v>286</v>
      </c>
      <c r="B13" s="11"/>
      <c r="C13" s="25"/>
      <c r="D13" s="19"/>
      <c r="E13" s="19"/>
      <c r="F13" s="19"/>
      <c r="G13" s="19"/>
      <c r="H13" s="19"/>
      <c r="I13" s="19"/>
      <c r="J13" s="29">
        <f t="shared" si="0"/>
        <v>0</v>
      </c>
      <c r="K13" s="21"/>
      <c r="L13" s="6">
        <f t="shared" si="1"/>
        <v>0</v>
      </c>
    </row>
    <row r="14" spans="1:12" ht="19.899999999999999" customHeight="1" thickBot="1">
      <c r="A14" s="9" t="s">
        <v>68</v>
      </c>
      <c r="B14" s="11" t="s">
        <v>47</v>
      </c>
      <c r="C14" s="25" t="s">
        <v>213</v>
      </c>
      <c r="D14" s="19">
        <v>4185800</v>
      </c>
      <c r="E14" s="19"/>
      <c r="F14" s="19">
        <v>3371961.99</v>
      </c>
      <c r="G14" s="19"/>
      <c r="H14" s="19"/>
      <c r="I14" s="19">
        <f t="shared" ref="I14:I34" si="2">F14</f>
        <v>3371961.99</v>
      </c>
      <c r="J14" s="29">
        <f t="shared" si="0"/>
        <v>813838.00999999978</v>
      </c>
      <c r="K14" s="21"/>
      <c r="L14" s="6">
        <f t="shared" si="1"/>
        <v>3371961.99</v>
      </c>
    </row>
    <row r="15" spans="1:12" ht="19.899999999999999" hidden="1" customHeight="1">
      <c r="A15" s="9" t="s">
        <v>51</v>
      </c>
      <c r="B15" s="11" t="s">
        <v>47</v>
      </c>
      <c r="C15" s="25" t="s">
        <v>213</v>
      </c>
      <c r="D15" s="19">
        <f>D14-D16</f>
        <v>3696400</v>
      </c>
      <c r="E15" s="19">
        <f>E14-E16</f>
        <v>-58714.37</v>
      </c>
      <c r="F15" s="19">
        <f>E15</f>
        <v>-58714.37</v>
      </c>
      <c r="G15" s="19" t="s">
        <v>66</v>
      </c>
      <c r="H15" s="19" t="s">
        <v>66</v>
      </c>
      <c r="I15" s="19">
        <f t="shared" si="2"/>
        <v>-58714.37</v>
      </c>
      <c r="J15" s="29">
        <f t="shared" si="0"/>
        <v>3755114.37</v>
      </c>
      <c r="K15" s="21"/>
      <c r="L15" s="6">
        <f t="shared" si="1"/>
        <v>0</v>
      </c>
    </row>
    <row r="16" spans="1:12" ht="19.899999999999999" hidden="1" customHeight="1">
      <c r="A16" s="9" t="s">
        <v>52</v>
      </c>
      <c r="B16" s="11" t="s">
        <v>47</v>
      </c>
      <c r="C16" s="25" t="s">
        <v>213</v>
      </c>
      <c r="D16" s="19">
        <f>489400</f>
        <v>489400</v>
      </c>
      <c r="E16" s="19">
        <f>21219.22+37495.15</f>
        <v>58714.37</v>
      </c>
      <c r="F16" s="19">
        <f>E16</f>
        <v>58714.37</v>
      </c>
      <c r="G16" s="19" t="s">
        <v>66</v>
      </c>
      <c r="H16" s="19" t="s">
        <v>66</v>
      </c>
      <c r="I16" s="19">
        <f t="shared" si="2"/>
        <v>58714.37</v>
      </c>
      <c r="J16" s="29">
        <f t="shared" si="0"/>
        <v>430685.63</v>
      </c>
      <c r="K16" s="21"/>
      <c r="L16" s="6">
        <f t="shared" si="1"/>
        <v>0</v>
      </c>
    </row>
    <row r="17" spans="1:12" ht="19.899999999999999" customHeight="1" thickBot="1">
      <c r="A17" s="9" t="s">
        <v>267</v>
      </c>
      <c r="B17" s="11" t="s">
        <v>47</v>
      </c>
      <c r="C17" s="25" t="s">
        <v>266</v>
      </c>
      <c r="D17" s="19">
        <v>12600</v>
      </c>
      <c r="E17" s="19"/>
      <c r="F17" s="19">
        <v>10470.700000000001</v>
      </c>
      <c r="G17" s="19"/>
      <c r="H17" s="19"/>
      <c r="I17" s="19">
        <f t="shared" si="2"/>
        <v>10470.700000000001</v>
      </c>
      <c r="J17" s="29">
        <f t="shared" si="0"/>
        <v>2129.2999999999993</v>
      </c>
      <c r="K17" s="21"/>
      <c r="L17" s="6"/>
    </row>
    <row r="18" spans="1:12" ht="19.899999999999999" customHeight="1" thickBot="1">
      <c r="A18" s="9" t="s">
        <v>53</v>
      </c>
      <c r="B18" s="11" t="s">
        <v>50</v>
      </c>
      <c r="C18" s="25" t="s">
        <v>229</v>
      </c>
      <c r="D18" s="19">
        <v>1380400</v>
      </c>
      <c r="E18" s="19"/>
      <c r="F18" s="19">
        <v>1053516.48</v>
      </c>
      <c r="G18" s="19" t="s">
        <v>66</v>
      </c>
      <c r="H18" s="19" t="s">
        <v>66</v>
      </c>
      <c r="I18" s="19">
        <f t="shared" si="2"/>
        <v>1053516.48</v>
      </c>
      <c r="J18" s="29">
        <f t="shared" si="0"/>
        <v>326883.52</v>
      </c>
      <c r="K18" s="21"/>
      <c r="L18" s="6">
        <f>D18-E18-J18</f>
        <v>1053516.48</v>
      </c>
    </row>
    <row r="19" spans="1:12" ht="19.899999999999999" hidden="1" customHeight="1">
      <c r="A19" s="9" t="s">
        <v>54</v>
      </c>
      <c r="B19" s="12">
        <v>213</v>
      </c>
      <c r="C19" s="25" t="s">
        <v>229</v>
      </c>
      <c r="D19" s="19">
        <f>D18-D20</f>
        <v>1232600</v>
      </c>
      <c r="E19" s="19">
        <f>E18-E20</f>
        <v>-13896.34</v>
      </c>
      <c r="F19" s="19">
        <f>E19</f>
        <v>-13896.34</v>
      </c>
      <c r="G19" s="19" t="s">
        <v>66</v>
      </c>
      <c r="H19" s="19" t="s">
        <v>66</v>
      </c>
      <c r="I19" s="19">
        <f t="shared" si="2"/>
        <v>-13896.34</v>
      </c>
      <c r="J19" s="29">
        <f t="shared" si="0"/>
        <v>1246496.3400000001</v>
      </c>
      <c r="K19" s="21"/>
      <c r="L19" s="6">
        <f>D19-E19-J19</f>
        <v>0</v>
      </c>
    </row>
    <row r="20" spans="1:12" ht="19.899999999999999" hidden="1" customHeight="1">
      <c r="A20" s="9" t="s">
        <v>52</v>
      </c>
      <c r="B20" s="12">
        <v>213</v>
      </c>
      <c r="C20" s="25" t="s">
        <v>229</v>
      </c>
      <c r="D20" s="19">
        <f>147800</f>
        <v>147800</v>
      </c>
      <c r="E20" s="19">
        <v>13896.34</v>
      </c>
      <c r="F20" s="19">
        <f>E20</f>
        <v>13896.34</v>
      </c>
      <c r="G20" s="19" t="s">
        <v>66</v>
      </c>
      <c r="H20" s="19" t="s">
        <v>66</v>
      </c>
      <c r="I20" s="19">
        <f t="shared" si="2"/>
        <v>13896.34</v>
      </c>
      <c r="J20" s="29">
        <f t="shared" si="0"/>
        <v>133903.66</v>
      </c>
      <c r="K20" s="21"/>
      <c r="L20" s="6">
        <f>D20-E20-J20</f>
        <v>0</v>
      </c>
    </row>
    <row r="21" spans="1:12" ht="26.45" customHeight="1" thickBot="1">
      <c r="A21" s="9" t="s">
        <v>268</v>
      </c>
      <c r="B21" s="12">
        <v>213</v>
      </c>
      <c r="C21" s="25" t="s">
        <v>269</v>
      </c>
      <c r="D21" s="19">
        <v>4100</v>
      </c>
      <c r="E21" s="19"/>
      <c r="F21" s="19">
        <v>3162.15</v>
      </c>
      <c r="G21" s="19"/>
      <c r="H21" s="19"/>
      <c r="I21" s="19">
        <f t="shared" si="2"/>
        <v>3162.15</v>
      </c>
      <c r="J21" s="29">
        <f t="shared" si="0"/>
        <v>937.84999999999991</v>
      </c>
      <c r="K21" s="21"/>
      <c r="L21" s="6"/>
    </row>
    <row r="22" spans="1:12" ht="19.899999999999999" customHeight="1" thickBot="1">
      <c r="A22" s="9" t="s">
        <v>48</v>
      </c>
      <c r="B22" s="11" t="s">
        <v>49</v>
      </c>
      <c r="C22" s="25" t="s">
        <v>214</v>
      </c>
      <c r="D22" s="19">
        <v>364900</v>
      </c>
      <c r="E22" s="19"/>
      <c r="F22" s="19">
        <v>261686.9</v>
      </c>
      <c r="G22" s="19" t="s">
        <v>66</v>
      </c>
      <c r="H22" s="19" t="s">
        <v>66</v>
      </c>
      <c r="I22" s="19">
        <f t="shared" si="2"/>
        <v>261686.9</v>
      </c>
      <c r="J22" s="29">
        <f t="shared" si="0"/>
        <v>103213.1</v>
      </c>
      <c r="K22" s="21"/>
      <c r="L22" s="6">
        <f t="shared" ref="L22:L32" si="3">D22-E22-J22</f>
        <v>261686.9</v>
      </c>
    </row>
    <row r="23" spans="1:12" ht="19.899999999999999" customHeight="1" thickBot="1">
      <c r="A23" s="9" t="s">
        <v>105</v>
      </c>
      <c r="B23" s="12"/>
      <c r="C23" s="127"/>
      <c r="D23" s="19"/>
      <c r="E23" s="19"/>
      <c r="F23" s="139"/>
      <c r="G23" s="19"/>
      <c r="H23" s="19"/>
      <c r="I23" s="19">
        <f t="shared" si="2"/>
        <v>0</v>
      </c>
      <c r="J23" s="29">
        <f t="shared" si="0"/>
        <v>0</v>
      </c>
      <c r="K23" s="21"/>
      <c r="L23" s="6">
        <f t="shared" si="3"/>
        <v>0</v>
      </c>
    </row>
    <row r="24" spans="1:12" ht="19.899999999999999" customHeight="1" thickBot="1">
      <c r="A24" s="9" t="s">
        <v>55</v>
      </c>
      <c r="B24" s="12">
        <v>221</v>
      </c>
      <c r="C24" s="127" t="s">
        <v>215</v>
      </c>
      <c r="D24" s="19">
        <v>72000</v>
      </c>
      <c r="E24" s="19"/>
      <c r="F24" s="19">
        <v>56064.39</v>
      </c>
      <c r="G24" s="19"/>
      <c r="H24" s="19"/>
      <c r="I24" s="19">
        <f t="shared" si="2"/>
        <v>56064.39</v>
      </c>
      <c r="J24" s="29">
        <f t="shared" si="0"/>
        <v>15935.61</v>
      </c>
      <c r="K24" s="21"/>
      <c r="L24" s="6">
        <f t="shared" si="3"/>
        <v>56064.39</v>
      </c>
    </row>
    <row r="25" spans="1:12" ht="15" customHeight="1" thickBot="1">
      <c r="A25" s="9" t="s">
        <v>70</v>
      </c>
      <c r="B25" s="12">
        <v>223</v>
      </c>
      <c r="C25" s="127" t="s">
        <v>215</v>
      </c>
      <c r="D25" s="19">
        <v>141900</v>
      </c>
      <c r="E25" s="19"/>
      <c r="F25" s="19">
        <v>97977.91</v>
      </c>
      <c r="G25" s="19"/>
      <c r="H25" s="19"/>
      <c r="I25" s="19">
        <f t="shared" si="2"/>
        <v>97977.91</v>
      </c>
      <c r="J25" s="29">
        <f t="shared" si="0"/>
        <v>43922.09</v>
      </c>
      <c r="K25" s="21"/>
      <c r="L25" s="6">
        <f t="shared" si="3"/>
        <v>97977.91</v>
      </c>
    </row>
    <row r="26" spans="1:12" ht="15" customHeight="1" thickBot="1">
      <c r="A26" s="9" t="s">
        <v>56</v>
      </c>
      <c r="B26" s="12">
        <v>225</v>
      </c>
      <c r="C26" s="127" t="s">
        <v>215</v>
      </c>
      <c r="D26" s="19">
        <v>150000</v>
      </c>
      <c r="E26" s="19"/>
      <c r="F26" s="19">
        <v>121291.72</v>
      </c>
      <c r="G26" s="19"/>
      <c r="H26" s="19"/>
      <c r="I26" s="19">
        <f t="shared" si="2"/>
        <v>121291.72</v>
      </c>
      <c r="J26" s="29">
        <f t="shared" si="0"/>
        <v>28708.28</v>
      </c>
      <c r="K26" s="21"/>
      <c r="L26" s="6">
        <f t="shared" si="3"/>
        <v>121291.72</v>
      </c>
    </row>
    <row r="27" spans="1:12" ht="15" customHeight="1" thickBot="1">
      <c r="A27" s="9" t="s">
        <v>69</v>
      </c>
      <c r="B27" s="12">
        <v>226</v>
      </c>
      <c r="C27" s="127" t="s">
        <v>215</v>
      </c>
      <c r="D27" s="19">
        <v>613100</v>
      </c>
      <c r="E27" s="19"/>
      <c r="F27" s="19">
        <v>528440.55000000005</v>
      </c>
      <c r="G27" s="19"/>
      <c r="H27" s="19"/>
      <c r="I27" s="19">
        <f t="shared" si="2"/>
        <v>528440.55000000005</v>
      </c>
      <c r="J27" s="29">
        <f t="shared" si="0"/>
        <v>84659.449999999953</v>
      </c>
      <c r="K27" s="21"/>
      <c r="L27" s="6">
        <f t="shared" si="3"/>
        <v>528440.55000000005</v>
      </c>
    </row>
    <row r="28" spans="1:12" ht="15" customHeight="1" thickBot="1">
      <c r="A28" s="9" t="s">
        <v>104</v>
      </c>
      <c r="B28" s="12">
        <v>310</v>
      </c>
      <c r="C28" s="127" t="s">
        <v>215</v>
      </c>
      <c r="D28" s="19">
        <v>100000</v>
      </c>
      <c r="E28" s="19"/>
      <c r="F28" s="19">
        <f>E28</f>
        <v>0</v>
      </c>
      <c r="G28" s="19" t="s">
        <v>66</v>
      </c>
      <c r="H28" s="19" t="s">
        <v>66</v>
      </c>
      <c r="I28" s="19">
        <f t="shared" si="2"/>
        <v>0</v>
      </c>
      <c r="J28" s="29">
        <f t="shared" si="0"/>
        <v>100000</v>
      </c>
      <c r="K28" s="21"/>
      <c r="L28" s="6">
        <f t="shared" si="3"/>
        <v>0</v>
      </c>
    </row>
    <row r="29" spans="1:12" ht="15" customHeight="1" thickBot="1">
      <c r="A29" s="9" t="s">
        <v>104</v>
      </c>
      <c r="B29" s="12">
        <v>310</v>
      </c>
      <c r="C29" s="127" t="s">
        <v>326</v>
      </c>
      <c r="D29" s="19">
        <v>296900</v>
      </c>
      <c r="E29" s="19"/>
      <c r="F29" s="19">
        <f>E29</f>
        <v>0</v>
      </c>
      <c r="G29" s="19" t="s">
        <v>66</v>
      </c>
      <c r="H29" s="19" t="s">
        <v>66</v>
      </c>
      <c r="I29" s="19">
        <f t="shared" si="2"/>
        <v>0</v>
      </c>
      <c r="J29" s="29">
        <f t="shared" si="0"/>
        <v>296900</v>
      </c>
      <c r="K29" s="21"/>
      <c r="L29" s="6">
        <f t="shared" si="3"/>
        <v>0</v>
      </c>
    </row>
    <row r="30" spans="1:12" ht="15" customHeight="1" thickBot="1">
      <c r="A30" s="9" t="s">
        <v>57</v>
      </c>
      <c r="B30" s="12">
        <v>340</v>
      </c>
      <c r="C30" s="127" t="s">
        <v>215</v>
      </c>
      <c r="D30" s="19">
        <v>307300</v>
      </c>
      <c r="E30" s="19"/>
      <c r="F30" s="19">
        <v>157377</v>
      </c>
      <c r="G30" s="19" t="s">
        <v>66</v>
      </c>
      <c r="H30" s="19" t="s">
        <v>66</v>
      </c>
      <c r="I30" s="19">
        <f t="shared" si="2"/>
        <v>157377</v>
      </c>
      <c r="J30" s="29">
        <f t="shared" si="0"/>
        <v>149923</v>
      </c>
      <c r="K30" s="21"/>
      <c r="L30" s="6">
        <f t="shared" si="3"/>
        <v>157377</v>
      </c>
    </row>
    <row r="31" spans="1:12" ht="15" customHeight="1" thickBot="1">
      <c r="A31" s="9" t="s">
        <v>264</v>
      </c>
      <c r="B31" s="12">
        <v>290</v>
      </c>
      <c r="C31" s="127" t="s">
        <v>228</v>
      </c>
      <c r="D31" s="19">
        <v>1600</v>
      </c>
      <c r="E31" s="19"/>
      <c r="F31" s="19">
        <v>1179</v>
      </c>
      <c r="G31" s="19" t="s">
        <v>66</v>
      </c>
      <c r="H31" s="19" t="s">
        <v>66</v>
      </c>
      <c r="I31" s="19">
        <f t="shared" si="2"/>
        <v>1179</v>
      </c>
      <c r="J31" s="29">
        <f t="shared" si="0"/>
        <v>421</v>
      </c>
      <c r="K31" s="21"/>
      <c r="L31" s="6">
        <f t="shared" si="3"/>
        <v>1179</v>
      </c>
    </row>
    <row r="32" spans="1:12" ht="15" customHeight="1" thickBot="1">
      <c r="A32" s="9" t="s">
        <v>231</v>
      </c>
      <c r="B32" s="12">
        <v>226</v>
      </c>
      <c r="C32" s="127" t="s">
        <v>232</v>
      </c>
      <c r="D32" s="19">
        <v>30800</v>
      </c>
      <c r="E32" s="19">
        <v>0</v>
      </c>
      <c r="F32" s="19">
        <v>30777</v>
      </c>
      <c r="G32" s="19" t="s">
        <v>66</v>
      </c>
      <c r="H32" s="19" t="s">
        <v>66</v>
      </c>
      <c r="I32" s="19">
        <f t="shared" si="2"/>
        <v>30777</v>
      </c>
      <c r="J32" s="29">
        <f t="shared" si="0"/>
        <v>23</v>
      </c>
      <c r="K32" s="21"/>
      <c r="L32" s="6">
        <f t="shared" si="3"/>
        <v>30777</v>
      </c>
    </row>
    <row r="33" spans="1:12" ht="15.6" customHeight="1" thickBot="1">
      <c r="A33" s="9" t="s">
        <v>248</v>
      </c>
      <c r="B33" s="12">
        <v>225</v>
      </c>
      <c r="C33" s="127" t="s">
        <v>233</v>
      </c>
      <c r="D33" s="19">
        <v>60000</v>
      </c>
      <c r="E33" s="19">
        <v>0</v>
      </c>
      <c r="F33" s="19">
        <f>E33</f>
        <v>0</v>
      </c>
      <c r="G33" s="19" t="s">
        <v>66</v>
      </c>
      <c r="H33" s="19" t="s">
        <v>66</v>
      </c>
      <c r="I33" s="19">
        <f t="shared" si="2"/>
        <v>0</v>
      </c>
      <c r="J33" s="29">
        <f t="shared" si="0"/>
        <v>60000</v>
      </c>
      <c r="K33" s="21"/>
      <c r="L33" s="6">
        <f>D34-E34-J34</f>
        <v>200</v>
      </c>
    </row>
    <row r="34" spans="1:12" ht="49.15" customHeight="1" thickBot="1">
      <c r="A34" s="9" t="s">
        <v>275</v>
      </c>
      <c r="B34" s="12">
        <v>340</v>
      </c>
      <c r="C34" s="25" t="s">
        <v>276</v>
      </c>
      <c r="D34" s="19">
        <v>200</v>
      </c>
      <c r="E34" s="19"/>
      <c r="F34" s="19">
        <v>200</v>
      </c>
      <c r="G34" s="19" t="s">
        <v>66</v>
      </c>
      <c r="H34" s="19" t="s">
        <v>66</v>
      </c>
      <c r="I34" s="19">
        <f t="shared" si="2"/>
        <v>200</v>
      </c>
      <c r="J34" s="29">
        <f t="shared" si="0"/>
        <v>0</v>
      </c>
      <c r="K34" s="21"/>
      <c r="L34" s="6"/>
    </row>
    <row r="35" spans="1:12" s="7" customFormat="1" ht="15" customHeight="1" thickBot="1">
      <c r="A35" s="8" t="s">
        <v>58</v>
      </c>
      <c r="B35" s="13"/>
      <c r="C35" s="23" t="s">
        <v>59</v>
      </c>
      <c r="D35" s="24">
        <f t="shared" ref="D35:I35" si="4">D34+D33+D32+D31+D30+D29+D28+D27+D26+D25+D24+D22+D21+D18+D17+D14+D12</f>
        <v>7726600</v>
      </c>
      <c r="E35" s="24">
        <f t="shared" si="4"/>
        <v>0</v>
      </c>
      <c r="F35" s="24">
        <f t="shared" si="4"/>
        <v>5694105.79</v>
      </c>
      <c r="G35" s="24">
        <f t="shared" si="4"/>
        <v>0</v>
      </c>
      <c r="H35" s="24">
        <f t="shared" si="4"/>
        <v>0</v>
      </c>
      <c r="I35" s="24">
        <f t="shared" si="4"/>
        <v>5694105.79</v>
      </c>
      <c r="J35" s="29">
        <f t="shared" si="0"/>
        <v>2032494.21</v>
      </c>
      <c r="K35" s="24">
        <f>SUM(K12:K34)-K15-K16-K19-K20</f>
        <v>0</v>
      </c>
      <c r="L35" s="6"/>
    </row>
    <row r="36" spans="1:12" ht="34.15" customHeight="1" thickBot="1">
      <c r="A36" s="9" t="s">
        <v>173</v>
      </c>
      <c r="B36" s="12">
        <v>290</v>
      </c>
      <c r="C36" s="26" t="s">
        <v>216</v>
      </c>
      <c r="D36" s="27">
        <v>50000</v>
      </c>
      <c r="E36" s="27">
        <v>0</v>
      </c>
      <c r="F36" s="19">
        <f>E36</f>
        <v>0</v>
      </c>
      <c r="G36" s="19" t="s">
        <v>66</v>
      </c>
      <c r="H36" s="19" t="s">
        <v>66</v>
      </c>
      <c r="I36" s="19">
        <f t="shared" ref="I36:I43" si="5">F36</f>
        <v>0</v>
      </c>
      <c r="J36" s="29">
        <f t="shared" si="0"/>
        <v>50000</v>
      </c>
      <c r="K36" s="21"/>
      <c r="L36" s="39"/>
    </row>
    <row r="37" spans="1:12" ht="22.15" customHeight="1" thickBot="1">
      <c r="A37" s="8" t="s">
        <v>58</v>
      </c>
      <c r="B37" s="13"/>
      <c r="C37" s="23" t="s">
        <v>280</v>
      </c>
      <c r="D37" s="24">
        <f>D36</f>
        <v>50000</v>
      </c>
      <c r="E37" s="24"/>
      <c r="F37" s="17"/>
      <c r="G37" s="17"/>
      <c r="H37" s="17"/>
      <c r="I37" s="19">
        <f t="shared" si="5"/>
        <v>0</v>
      </c>
      <c r="J37" s="29">
        <f t="shared" si="0"/>
        <v>50000</v>
      </c>
      <c r="K37" s="18"/>
      <c r="L37" s="6"/>
    </row>
    <row r="38" spans="1:12" ht="33" customHeight="1" thickBot="1">
      <c r="A38" s="9" t="s">
        <v>265</v>
      </c>
      <c r="B38" s="12">
        <v>226</v>
      </c>
      <c r="C38" s="26" t="s">
        <v>242</v>
      </c>
      <c r="D38" s="27">
        <v>170500</v>
      </c>
      <c r="E38" s="27"/>
      <c r="F38" s="19">
        <f>E38</f>
        <v>0</v>
      </c>
      <c r="G38" s="20" t="s">
        <v>66</v>
      </c>
      <c r="H38" s="20" t="s">
        <v>66</v>
      </c>
      <c r="I38" s="19">
        <f t="shared" si="5"/>
        <v>0</v>
      </c>
      <c r="J38" s="29">
        <f t="shared" si="0"/>
        <v>170500</v>
      </c>
      <c r="K38" s="21"/>
      <c r="L38" s="6"/>
    </row>
    <row r="39" spans="1:12" ht="27.75" customHeight="1" thickBot="1">
      <c r="A39" s="9" t="s">
        <v>283</v>
      </c>
      <c r="B39" s="12">
        <v>290</v>
      </c>
      <c r="C39" s="25" t="s">
        <v>243</v>
      </c>
      <c r="D39" s="19">
        <v>1341800</v>
      </c>
      <c r="E39" s="19"/>
      <c r="F39" s="19">
        <v>688468</v>
      </c>
      <c r="G39" s="20" t="s">
        <v>66</v>
      </c>
      <c r="H39" s="20" t="s">
        <v>66</v>
      </c>
      <c r="I39" s="19">
        <f t="shared" si="5"/>
        <v>688468</v>
      </c>
      <c r="J39" s="29">
        <f t="shared" si="0"/>
        <v>653332</v>
      </c>
      <c r="K39" s="21"/>
      <c r="L39" s="6">
        <f>D40-E40-J40</f>
        <v>76077.8</v>
      </c>
    </row>
    <row r="40" spans="1:12" ht="26.25" customHeight="1" thickBot="1">
      <c r="A40" s="9" t="s">
        <v>174</v>
      </c>
      <c r="B40" s="12">
        <v>226</v>
      </c>
      <c r="C40" s="25" t="s">
        <v>244</v>
      </c>
      <c r="D40" s="19">
        <v>166000</v>
      </c>
      <c r="E40" s="19"/>
      <c r="F40" s="19">
        <v>76077.8</v>
      </c>
      <c r="G40" s="20" t="s">
        <v>66</v>
      </c>
      <c r="H40" s="20" t="s">
        <v>66</v>
      </c>
      <c r="I40" s="19">
        <f t="shared" si="5"/>
        <v>76077.8</v>
      </c>
      <c r="J40" s="29">
        <f t="shared" si="0"/>
        <v>89922.2</v>
      </c>
      <c r="K40" s="21"/>
      <c r="L40" s="6" t="e">
        <f>#REF!-#REF!-#REF!</f>
        <v>#REF!</v>
      </c>
    </row>
    <row r="41" spans="1:12" ht="27.75" customHeight="1" thickBot="1">
      <c r="A41" s="9" t="s">
        <v>329</v>
      </c>
      <c r="B41" s="12">
        <v>290</v>
      </c>
      <c r="C41" s="25" t="s">
        <v>330</v>
      </c>
      <c r="D41" s="19">
        <v>101900</v>
      </c>
      <c r="E41" s="19"/>
      <c r="F41" s="19">
        <v>94384.97</v>
      </c>
      <c r="G41" s="20"/>
      <c r="H41" s="20"/>
      <c r="I41" s="19">
        <f t="shared" si="5"/>
        <v>94384.97</v>
      </c>
      <c r="J41" s="29">
        <f t="shared" si="0"/>
        <v>7515.0299999999988</v>
      </c>
      <c r="K41" s="21"/>
      <c r="L41" s="6"/>
    </row>
    <row r="42" spans="1:12" ht="15" customHeight="1" thickBot="1">
      <c r="A42" s="9" t="s">
        <v>277</v>
      </c>
      <c r="B42" s="12">
        <v>290</v>
      </c>
      <c r="C42" s="25" t="s">
        <v>217</v>
      </c>
      <c r="D42" s="19">
        <v>20000</v>
      </c>
      <c r="E42" s="19"/>
      <c r="F42" s="19">
        <v>20000</v>
      </c>
      <c r="G42" s="20" t="s">
        <v>66</v>
      </c>
      <c r="H42" s="20" t="s">
        <v>66</v>
      </c>
      <c r="I42" s="19">
        <f t="shared" si="5"/>
        <v>20000</v>
      </c>
      <c r="J42" s="29">
        <f t="shared" si="0"/>
        <v>0</v>
      </c>
      <c r="K42" s="21"/>
      <c r="L42" s="6">
        <f>D43-E43-J43</f>
        <v>79600</v>
      </c>
    </row>
    <row r="43" spans="1:12" ht="26.45" customHeight="1" thickBot="1">
      <c r="A43" s="9" t="s">
        <v>278</v>
      </c>
      <c r="B43" s="12">
        <v>251</v>
      </c>
      <c r="C43" s="25" t="s">
        <v>226</v>
      </c>
      <c r="D43" s="19">
        <v>89500</v>
      </c>
      <c r="E43" s="19"/>
      <c r="F43" s="19">
        <v>79600</v>
      </c>
      <c r="G43" s="20" t="s">
        <v>66</v>
      </c>
      <c r="H43" s="20" t="s">
        <v>66</v>
      </c>
      <c r="I43" s="19">
        <f t="shared" si="5"/>
        <v>79600</v>
      </c>
      <c r="J43" s="29">
        <f t="shared" si="0"/>
        <v>9900</v>
      </c>
      <c r="K43" s="21"/>
      <c r="L43" s="6" t="e">
        <f>#REF!-#REF!-#REF!</f>
        <v>#REF!</v>
      </c>
    </row>
    <row r="44" spans="1:12" ht="15" customHeight="1" thickBot="1">
      <c r="A44" s="8" t="s">
        <v>58</v>
      </c>
      <c r="B44" s="13"/>
      <c r="C44" s="22" t="s">
        <v>67</v>
      </c>
      <c r="D44" s="17">
        <f>SUM(D38:D43)</f>
        <v>1889700</v>
      </c>
      <c r="E44" s="17">
        <f>E43+E42+E41+E40+E39+E38</f>
        <v>0</v>
      </c>
      <c r="F44" s="17">
        <f>F43+F42+F41+F40+F39+F38</f>
        <v>958530.77</v>
      </c>
      <c r="G44" s="17">
        <f>G43+G42+G41+G40+G39+G38</f>
        <v>0</v>
      </c>
      <c r="H44" s="17">
        <f>H43+H42+H41+H40+H39+H38</f>
        <v>0</v>
      </c>
      <c r="I44" s="17">
        <f>I43+I42+I41+I40+I39+I38</f>
        <v>958530.77</v>
      </c>
      <c r="J44" s="29">
        <f t="shared" si="0"/>
        <v>931169.23</v>
      </c>
      <c r="K44" s="30"/>
      <c r="L44" s="6" t="e">
        <f>#REF!-#REF!-#REF!</f>
        <v>#REF!</v>
      </c>
    </row>
    <row r="45" spans="1:12" ht="15" customHeight="1" thickBot="1">
      <c r="A45" s="9" t="s">
        <v>60</v>
      </c>
      <c r="B45" s="12">
        <v>211</v>
      </c>
      <c r="C45" s="25" t="s">
        <v>218</v>
      </c>
      <c r="D45" s="19">
        <v>297500</v>
      </c>
      <c r="E45" s="19"/>
      <c r="F45" s="19">
        <v>223114.42</v>
      </c>
      <c r="G45" s="20" t="s">
        <v>66</v>
      </c>
      <c r="H45" s="20" t="s">
        <v>66</v>
      </c>
      <c r="I45" s="19">
        <f>F45</f>
        <v>223114.42</v>
      </c>
      <c r="J45" s="29">
        <f t="shared" si="0"/>
        <v>74385.579999999987</v>
      </c>
      <c r="K45" s="99"/>
      <c r="L45" s="6">
        <f>D46-E46-J46</f>
        <v>63719.39</v>
      </c>
    </row>
    <row r="46" spans="1:12" ht="15" customHeight="1" thickBot="1">
      <c r="A46" s="9" t="s">
        <v>61</v>
      </c>
      <c r="B46" s="12">
        <v>213</v>
      </c>
      <c r="C46" s="25" t="s">
        <v>230</v>
      </c>
      <c r="D46" s="19">
        <v>87900</v>
      </c>
      <c r="E46" s="19"/>
      <c r="F46" s="19">
        <v>63719.39</v>
      </c>
      <c r="G46" s="19" t="s">
        <v>66</v>
      </c>
      <c r="H46" s="19" t="s">
        <v>66</v>
      </c>
      <c r="I46" s="19">
        <f>F46</f>
        <v>63719.39</v>
      </c>
      <c r="J46" s="29">
        <f t="shared" si="0"/>
        <v>24180.61</v>
      </c>
      <c r="K46" s="99"/>
      <c r="L46" s="6"/>
    </row>
    <row r="47" spans="1:12" ht="24" customHeight="1" thickBot="1">
      <c r="A47" s="8" t="s">
        <v>62</v>
      </c>
      <c r="B47" s="13"/>
      <c r="C47" s="22" t="s">
        <v>63</v>
      </c>
      <c r="D47" s="17">
        <f t="shared" ref="D47:I47" si="6">D45+D46</f>
        <v>385400</v>
      </c>
      <c r="E47" s="17">
        <f t="shared" si="6"/>
        <v>0</v>
      </c>
      <c r="F47" s="17">
        <f t="shared" si="6"/>
        <v>286833.81</v>
      </c>
      <c r="G47" s="17">
        <f t="shared" si="6"/>
        <v>0</v>
      </c>
      <c r="H47" s="17">
        <f t="shared" si="6"/>
        <v>0</v>
      </c>
      <c r="I47" s="17">
        <f t="shared" si="6"/>
        <v>286833.81</v>
      </c>
      <c r="J47" s="29">
        <f t="shared" si="0"/>
        <v>98566.19</v>
      </c>
      <c r="K47" s="18"/>
      <c r="L47" s="6"/>
    </row>
    <row r="48" spans="1:12" ht="15" customHeight="1" thickBot="1">
      <c r="A48" s="9" t="s">
        <v>252</v>
      </c>
      <c r="B48" s="12">
        <v>226</v>
      </c>
      <c r="C48" s="25" t="s">
        <v>219</v>
      </c>
      <c r="D48" s="19">
        <v>10000</v>
      </c>
      <c r="E48" s="19"/>
      <c r="F48" s="19">
        <f>E48</f>
        <v>0</v>
      </c>
      <c r="G48" s="19" t="s">
        <v>66</v>
      </c>
      <c r="H48" s="19" t="s">
        <v>66</v>
      </c>
      <c r="I48" s="19">
        <f>F48</f>
        <v>0</v>
      </c>
      <c r="J48" s="29">
        <f t="shared" si="0"/>
        <v>10000</v>
      </c>
      <c r="K48" s="99"/>
      <c r="L48" s="6">
        <f>D49-E49-J49</f>
        <v>0</v>
      </c>
    </row>
    <row r="49" spans="1:12" ht="15" customHeight="1" thickBot="1">
      <c r="A49" s="9" t="s">
        <v>251</v>
      </c>
      <c r="B49" s="12">
        <v>310</v>
      </c>
      <c r="C49" s="25" t="s">
        <v>219</v>
      </c>
      <c r="D49" s="19">
        <v>0</v>
      </c>
      <c r="E49" s="19"/>
      <c r="F49" s="19">
        <f>E49</f>
        <v>0</v>
      </c>
      <c r="G49" s="19" t="s">
        <v>66</v>
      </c>
      <c r="H49" s="19" t="s">
        <v>66</v>
      </c>
      <c r="I49" s="19">
        <f>F49</f>
        <v>0</v>
      </c>
      <c r="J49" s="29">
        <f t="shared" si="0"/>
        <v>0</v>
      </c>
      <c r="K49" s="18"/>
      <c r="L49" s="6"/>
    </row>
    <row r="50" spans="1:12" s="7" customFormat="1" ht="25.5" customHeight="1" thickBot="1">
      <c r="A50" s="9" t="s">
        <v>250</v>
      </c>
      <c r="B50" s="12">
        <v>226</v>
      </c>
      <c r="C50" s="25" t="s">
        <v>220</v>
      </c>
      <c r="D50" s="19">
        <v>9400</v>
      </c>
      <c r="E50" s="19">
        <v>0</v>
      </c>
      <c r="F50" s="19">
        <f>E50</f>
        <v>0</v>
      </c>
      <c r="G50" s="19" t="s">
        <v>66</v>
      </c>
      <c r="H50" s="19" t="s">
        <v>66</v>
      </c>
      <c r="I50" s="19">
        <f>F50</f>
        <v>0</v>
      </c>
      <c r="J50" s="29">
        <f t="shared" si="0"/>
        <v>9400</v>
      </c>
      <c r="K50" s="99"/>
      <c r="L50" s="6">
        <f>D52-E52-J52</f>
        <v>564</v>
      </c>
    </row>
    <row r="51" spans="1:12" s="7" customFormat="1" ht="25.5" customHeight="1" thickBot="1">
      <c r="A51" s="9" t="s">
        <v>327</v>
      </c>
      <c r="B51" s="12">
        <v>340</v>
      </c>
      <c r="C51" s="25" t="s">
        <v>220</v>
      </c>
      <c r="D51" s="19">
        <v>600</v>
      </c>
      <c r="E51" s="19">
        <v>0</v>
      </c>
      <c r="F51" s="19">
        <v>564</v>
      </c>
      <c r="G51" s="19"/>
      <c r="H51" s="19"/>
      <c r="I51" s="19">
        <f>F51</f>
        <v>564</v>
      </c>
      <c r="J51" s="29">
        <f t="shared" si="0"/>
        <v>36</v>
      </c>
      <c r="K51" s="210"/>
      <c r="L51" s="6"/>
    </row>
    <row r="52" spans="1:12" s="7" customFormat="1" ht="29.45" customHeight="1" thickBot="1">
      <c r="A52" s="8" t="s">
        <v>58</v>
      </c>
      <c r="B52" s="13"/>
      <c r="C52" s="22" t="s">
        <v>64</v>
      </c>
      <c r="D52" s="17">
        <f t="shared" ref="D52:I52" si="7">D51+D50+D49+D48</f>
        <v>20000</v>
      </c>
      <c r="E52" s="17">
        <f t="shared" si="7"/>
        <v>0</v>
      </c>
      <c r="F52" s="17">
        <f t="shared" si="7"/>
        <v>564</v>
      </c>
      <c r="G52" s="17">
        <f t="shared" si="7"/>
        <v>0</v>
      </c>
      <c r="H52" s="17">
        <f t="shared" si="7"/>
        <v>0</v>
      </c>
      <c r="I52" s="17">
        <f t="shared" si="7"/>
        <v>564</v>
      </c>
      <c r="J52" s="29">
        <f t="shared" si="0"/>
        <v>19436</v>
      </c>
      <c r="K52" s="17">
        <f>SUM(K48:K50)</f>
        <v>0</v>
      </c>
      <c r="L52" s="6"/>
    </row>
    <row r="53" spans="1:12" s="7" customFormat="1" ht="29.45" customHeight="1" thickBot="1">
      <c r="A53" s="9" t="s">
        <v>270</v>
      </c>
      <c r="B53" s="12">
        <v>225</v>
      </c>
      <c r="C53" s="25" t="s">
        <v>273</v>
      </c>
      <c r="D53" s="19">
        <v>1229700</v>
      </c>
      <c r="E53" s="19"/>
      <c r="F53" s="19">
        <v>984020</v>
      </c>
      <c r="G53" s="17"/>
      <c r="H53" s="17"/>
      <c r="I53" s="19">
        <f>F53</f>
        <v>984020</v>
      </c>
      <c r="J53" s="29">
        <f t="shared" si="0"/>
        <v>245680</v>
      </c>
      <c r="K53" s="100"/>
      <c r="L53" s="6"/>
    </row>
    <row r="54" spans="1:12" s="7" customFormat="1" ht="29.45" customHeight="1" thickBot="1">
      <c r="A54" s="9" t="s">
        <v>271</v>
      </c>
      <c r="B54" s="12">
        <v>226</v>
      </c>
      <c r="C54" s="25" t="s">
        <v>274</v>
      </c>
      <c r="D54" s="19">
        <v>142600</v>
      </c>
      <c r="E54" s="19"/>
      <c r="F54" s="19">
        <v>142600</v>
      </c>
      <c r="G54" s="17"/>
      <c r="H54" s="17"/>
      <c r="I54" s="19">
        <f>F54</f>
        <v>142600</v>
      </c>
      <c r="J54" s="29">
        <f t="shared" si="0"/>
        <v>0</v>
      </c>
      <c r="K54" s="100"/>
      <c r="L54" s="6"/>
    </row>
    <row r="55" spans="1:12" s="7" customFormat="1" ht="29.45" customHeight="1" thickBot="1">
      <c r="A55" s="101" t="s">
        <v>58</v>
      </c>
      <c r="B55" s="13"/>
      <c r="C55" s="22" t="s">
        <v>272</v>
      </c>
      <c r="D55" s="17">
        <f t="shared" ref="D55:I55" si="8">D53+D54</f>
        <v>1372300</v>
      </c>
      <c r="E55" s="17">
        <f t="shared" si="8"/>
        <v>0</v>
      </c>
      <c r="F55" s="17">
        <f t="shared" si="8"/>
        <v>1126620</v>
      </c>
      <c r="G55" s="17">
        <f t="shared" si="8"/>
        <v>0</v>
      </c>
      <c r="H55" s="17">
        <f t="shared" si="8"/>
        <v>0</v>
      </c>
      <c r="I55" s="17">
        <f t="shared" si="8"/>
        <v>1126620</v>
      </c>
      <c r="J55" s="29">
        <f t="shared" si="0"/>
        <v>245680</v>
      </c>
      <c r="K55" s="17">
        <f>SUM(K50:K54)</f>
        <v>0</v>
      </c>
      <c r="L55" s="6"/>
    </row>
    <row r="56" spans="1:12" ht="29.45" customHeight="1" thickBot="1">
      <c r="A56" s="211" t="s">
        <v>331</v>
      </c>
      <c r="B56" s="12">
        <v>226</v>
      </c>
      <c r="C56" s="25" t="s">
        <v>332</v>
      </c>
      <c r="D56" s="19">
        <v>129500</v>
      </c>
      <c r="E56" s="19"/>
      <c r="F56" s="19">
        <v>114500</v>
      </c>
      <c r="G56" s="19"/>
      <c r="H56" s="19"/>
      <c r="I56" s="19">
        <f>F56</f>
        <v>114500</v>
      </c>
      <c r="J56" s="29">
        <f t="shared" si="0"/>
        <v>15000</v>
      </c>
      <c r="K56" s="210"/>
      <c r="L56" s="39"/>
    </row>
    <row r="57" spans="1:12" s="7" customFormat="1" ht="29.45" customHeight="1" thickBot="1">
      <c r="A57" s="101" t="s">
        <v>58</v>
      </c>
      <c r="B57" s="13">
        <v>226</v>
      </c>
      <c r="C57" s="22" t="s">
        <v>333</v>
      </c>
      <c r="D57" s="17">
        <f t="shared" ref="D57:I57" si="9">D56</f>
        <v>129500</v>
      </c>
      <c r="E57" s="17">
        <f t="shared" si="9"/>
        <v>0</v>
      </c>
      <c r="F57" s="17">
        <f t="shared" si="9"/>
        <v>114500</v>
      </c>
      <c r="G57" s="17">
        <f t="shared" si="9"/>
        <v>0</v>
      </c>
      <c r="H57" s="17">
        <f t="shared" si="9"/>
        <v>0</v>
      </c>
      <c r="I57" s="17">
        <f t="shared" si="9"/>
        <v>114500</v>
      </c>
      <c r="J57" s="29">
        <f t="shared" si="0"/>
        <v>15000</v>
      </c>
      <c r="K57" s="100"/>
      <c r="L57" s="6"/>
    </row>
    <row r="58" spans="1:12" ht="26.25" customHeight="1" thickBot="1">
      <c r="A58" s="9" t="s">
        <v>175</v>
      </c>
      <c r="B58" s="12">
        <v>225</v>
      </c>
      <c r="C58" s="25" t="s">
        <v>227</v>
      </c>
      <c r="D58" s="19">
        <v>55000</v>
      </c>
      <c r="E58" s="19"/>
      <c r="F58" s="19">
        <v>42483.01</v>
      </c>
      <c r="G58" s="19" t="s">
        <v>66</v>
      </c>
      <c r="H58" s="19" t="s">
        <v>66</v>
      </c>
      <c r="I58" s="19">
        <f t="shared" ref="I58:I82" si="10">F58</f>
        <v>42483.01</v>
      </c>
      <c r="J58" s="29">
        <f t="shared" si="0"/>
        <v>12516.989999999998</v>
      </c>
      <c r="K58" s="21"/>
      <c r="L58" s="39">
        <f>D62-E62-J62</f>
        <v>1147357</v>
      </c>
    </row>
    <row r="59" spans="1:12" ht="26.25" customHeight="1" thickBot="1">
      <c r="A59" s="8" t="s">
        <v>58</v>
      </c>
      <c r="B59" s="13"/>
      <c r="C59" s="22" t="s">
        <v>281</v>
      </c>
      <c r="D59" s="17">
        <v>55000</v>
      </c>
      <c r="E59" s="17"/>
      <c r="F59" s="17">
        <f>F58</f>
        <v>42483.01</v>
      </c>
      <c r="G59" s="17"/>
      <c r="H59" s="17"/>
      <c r="I59" s="19">
        <f t="shared" si="10"/>
        <v>42483.01</v>
      </c>
      <c r="J59" s="29">
        <f t="shared" si="0"/>
        <v>12516.989999999998</v>
      </c>
      <c r="K59" s="18"/>
      <c r="L59" s="6"/>
    </row>
    <row r="60" spans="1:12" ht="26.25" customHeight="1" thickBot="1">
      <c r="A60" s="9" t="s">
        <v>345</v>
      </c>
      <c r="B60" s="12">
        <v>225</v>
      </c>
      <c r="C60" s="25" t="s">
        <v>254</v>
      </c>
      <c r="D60" s="19">
        <v>50000</v>
      </c>
      <c r="E60" s="19"/>
      <c r="F60" s="19">
        <f>E60</f>
        <v>0</v>
      </c>
      <c r="G60" s="17" t="s">
        <v>66</v>
      </c>
      <c r="H60" s="17" t="s">
        <v>66</v>
      </c>
      <c r="I60" s="19">
        <f t="shared" si="10"/>
        <v>0</v>
      </c>
      <c r="J60" s="29">
        <f t="shared" si="0"/>
        <v>50000</v>
      </c>
      <c r="K60" s="21"/>
      <c r="L60" s="6"/>
    </row>
    <row r="61" spans="1:12" ht="26.25" customHeight="1" thickBot="1">
      <c r="A61" s="9" t="s">
        <v>347</v>
      </c>
      <c r="B61" s="12">
        <v>226</v>
      </c>
      <c r="C61" s="25" t="s">
        <v>346</v>
      </c>
      <c r="D61" s="19">
        <v>131600</v>
      </c>
      <c r="E61" s="19"/>
      <c r="F61" s="19">
        <v>131587</v>
      </c>
      <c r="G61" s="17" t="s">
        <v>66</v>
      </c>
      <c r="H61" s="17" t="s">
        <v>66</v>
      </c>
      <c r="I61" s="19">
        <f>F61</f>
        <v>131587</v>
      </c>
      <c r="J61" s="29">
        <f t="shared" si="0"/>
        <v>13</v>
      </c>
      <c r="K61" s="21"/>
      <c r="L61" s="6"/>
    </row>
    <row r="62" spans="1:12" ht="26.25" customHeight="1" thickBot="1">
      <c r="A62" s="9" t="s">
        <v>255</v>
      </c>
      <c r="B62" s="12">
        <v>310</v>
      </c>
      <c r="C62" s="25" t="s">
        <v>254</v>
      </c>
      <c r="D62" s="19">
        <v>1147400</v>
      </c>
      <c r="E62" s="19"/>
      <c r="F62" s="19">
        <v>1147357</v>
      </c>
      <c r="G62" s="17" t="s">
        <v>66</v>
      </c>
      <c r="H62" s="17" t="s">
        <v>66</v>
      </c>
      <c r="I62" s="19">
        <f t="shared" si="10"/>
        <v>1147357</v>
      </c>
      <c r="J62" s="29">
        <f t="shared" si="0"/>
        <v>43</v>
      </c>
      <c r="K62" s="21"/>
      <c r="L62" s="6"/>
    </row>
    <row r="63" spans="1:12" ht="26.25" customHeight="1" thickBot="1">
      <c r="A63" s="9" t="s">
        <v>338</v>
      </c>
      <c r="B63" s="12">
        <v>310</v>
      </c>
      <c r="C63" s="25" t="s">
        <v>339</v>
      </c>
      <c r="D63" s="19">
        <v>1019800</v>
      </c>
      <c r="E63" s="19"/>
      <c r="F63" s="19">
        <v>1019800</v>
      </c>
      <c r="G63" s="17" t="s">
        <v>66</v>
      </c>
      <c r="H63" s="17" t="s">
        <v>66</v>
      </c>
      <c r="I63" s="19">
        <f t="shared" si="10"/>
        <v>1019800</v>
      </c>
      <c r="J63" s="29">
        <f t="shared" si="0"/>
        <v>0</v>
      </c>
      <c r="K63" s="21"/>
      <c r="L63" s="6"/>
    </row>
    <row r="64" spans="1:12" ht="26.25" customHeight="1" thickBot="1">
      <c r="A64" s="9" t="s">
        <v>348</v>
      </c>
      <c r="B64" s="12">
        <v>310</v>
      </c>
      <c r="C64" s="25" t="s">
        <v>346</v>
      </c>
      <c r="D64" s="19">
        <v>10100</v>
      </c>
      <c r="E64" s="19"/>
      <c r="F64" s="19">
        <v>10100</v>
      </c>
      <c r="G64" s="17" t="s">
        <v>66</v>
      </c>
      <c r="H64" s="17" t="s">
        <v>66</v>
      </c>
      <c r="I64" s="19">
        <f t="shared" ref="I64:I69" si="11">F64</f>
        <v>10100</v>
      </c>
      <c r="J64" s="29">
        <f t="shared" si="0"/>
        <v>0</v>
      </c>
      <c r="K64" s="21"/>
      <c r="L64" s="6"/>
    </row>
    <row r="65" spans="1:12" ht="26.25" customHeight="1" thickBot="1">
      <c r="A65" s="9" t="s">
        <v>349</v>
      </c>
      <c r="B65" s="12">
        <v>340</v>
      </c>
      <c r="C65" s="25" t="s">
        <v>346</v>
      </c>
      <c r="D65" s="19">
        <v>26400</v>
      </c>
      <c r="E65" s="19"/>
      <c r="F65" s="19">
        <v>26370</v>
      </c>
      <c r="G65" s="17" t="s">
        <v>66</v>
      </c>
      <c r="H65" s="17" t="s">
        <v>66</v>
      </c>
      <c r="I65" s="19">
        <f t="shared" si="11"/>
        <v>26370</v>
      </c>
      <c r="J65" s="29">
        <f t="shared" si="0"/>
        <v>30</v>
      </c>
      <c r="K65" s="21"/>
      <c r="L65" s="6"/>
    </row>
    <row r="66" spans="1:12" s="7" customFormat="1" ht="15.75" customHeight="1" thickBot="1">
      <c r="A66" s="9" t="s">
        <v>342</v>
      </c>
      <c r="B66" s="12">
        <v>226</v>
      </c>
      <c r="C66" s="25" t="s">
        <v>341</v>
      </c>
      <c r="D66" s="19">
        <v>738500</v>
      </c>
      <c r="E66" s="19"/>
      <c r="F66" s="19">
        <v>641869</v>
      </c>
      <c r="G66" s="17"/>
      <c r="H66" s="17"/>
      <c r="I66" s="19">
        <f t="shared" si="11"/>
        <v>641869</v>
      </c>
      <c r="J66" s="29">
        <f t="shared" si="0"/>
        <v>96631</v>
      </c>
      <c r="K66" s="212"/>
      <c r="L66" s="6"/>
    </row>
    <row r="67" spans="1:12" s="7" customFormat="1" ht="15.75" customHeight="1" thickBot="1">
      <c r="A67" s="9" t="s">
        <v>340</v>
      </c>
      <c r="B67" s="12">
        <v>226</v>
      </c>
      <c r="C67" s="25" t="s">
        <v>343</v>
      </c>
      <c r="D67" s="19">
        <v>80200</v>
      </c>
      <c r="E67" s="19"/>
      <c r="F67" s="19">
        <v>80200</v>
      </c>
      <c r="G67" s="17"/>
      <c r="H67" s="17"/>
      <c r="I67" s="19">
        <f t="shared" si="11"/>
        <v>80200</v>
      </c>
      <c r="J67" s="29">
        <f t="shared" si="0"/>
        <v>0</v>
      </c>
      <c r="K67" s="212"/>
      <c r="L67" s="6"/>
    </row>
    <row r="68" spans="1:12" s="7" customFormat="1" ht="15.75" customHeight="1" thickBot="1">
      <c r="A68" s="9" t="s">
        <v>351</v>
      </c>
      <c r="B68" s="12">
        <v>226</v>
      </c>
      <c r="C68" s="25" t="s">
        <v>350</v>
      </c>
      <c r="D68" s="19">
        <v>155000</v>
      </c>
      <c r="E68" s="19"/>
      <c r="F68" s="19">
        <v>0</v>
      </c>
      <c r="G68" s="17"/>
      <c r="H68" s="17"/>
      <c r="I68" s="19">
        <f t="shared" si="11"/>
        <v>0</v>
      </c>
      <c r="J68" s="29">
        <f t="shared" si="0"/>
        <v>155000</v>
      </c>
      <c r="K68" s="212"/>
      <c r="L68" s="6"/>
    </row>
    <row r="69" spans="1:12" s="7" customFormat="1" ht="15.75" customHeight="1" thickBot="1">
      <c r="A69" s="9" t="s">
        <v>279</v>
      </c>
      <c r="B69" s="12">
        <v>290</v>
      </c>
      <c r="C69" s="25" t="s">
        <v>221</v>
      </c>
      <c r="D69" s="19">
        <v>57300</v>
      </c>
      <c r="E69" s="19"/>
      <c r="F69" s="19">
        <v>42918</v>
      </c>
      <c r="G69" s="17" t="s">
        <v>66</v>
      </c>
      <c r="H69" s="17" t="s">
        <v>66</v>
      </c>
      <c r="I69" s="19">
        <f t="shared" si="11"/>
        <v>42918</v>
      </c>
      <c r="J69" s="29">
        <f t="shared" si="0"/>
        <v>14382</v>
      </c>
      <c r="K69" s="30"/>
      <c r="L69" s="6">
        <f>D75-E75-J75</f>
        <v>1462642.23</v>
      </c>
    </row>
    <row r="70" spans="1:12" s="7" customFormat="1" ht="24.75" customHeight="1" thickBot="1">
      <c r="A70" s="8" t="s">
        <v>71</v>
      </c>
      <c r="B70" s="13"/>
      <c r="C70" s="22" t="s">
        <v>72</v>
      </c>
      <c r="D70" s="17">
        <f t="shared" ref="D70:I70" si="12">SUM(D60:D69)</f>
        <v>3416300</v>
      </c>
      <c r="E70" s="17">
        <f t="shared" si="12"/>
        <v>0</v>
      </c>
      <c r="F70" s="17">
        <f t="shared" si="12"/>
        <v>3100201</v>
      </c>
      <c r="G70" s="17">
        <f t="shared" si="12"/>
        <v>0</v>
      </c>
      <c r="H70" s="17">
        <f t="shared" si="12"/>
        <v>0</v>
      </c>
      <c r="I70" s="17">
        <f t="shared" si="12"/>
        <v>3100201</v>
      </c>
      <c r="J70" s="29">
        <f t="shared" si="0"/>
        <v>316099</v>
      </c>
      <c r="K70" s="17"/>
      <c r="L70" s="6">
        <f t="shared" ref="L70:L78" si="13">D71-E71-J71</f>
        <v>39525.4</v>
      </c>
    </row>
    <row r="71" spans="1:12" ht="22.9" customHeight="1" thickBot="1">
      <c r="A71" s="9" t="s">
        <v>253</v>
      </c>
      <c r="B71" s="12">
        <v>225</v>
      </c>
      <c r="C71" s="25" t="s">
        <v>222</v>
      </c>
      <c r="D71" s="19">
        <v>40000</v>
      </c>
      <c r="E71" s="19"/>
      <c r="F71" s="19">
        <v>39525.4</v>
      </c>
      <c r="G71" s="20" t="s">
        <v>66</v>
      </c>
      <c r="H71" s="20" t="s">
        <v>66</v>
      </c>
      <c r="I71" s="19">
        <f t="shared" si="10"/>
        <v>39525.4</v>
      </c>
      <c r="J71" s="29">
        <f t="shared" si="0"/>
        <v>474.59999999999854</v>
      </c>
      <c r="K71" s="18"/>
      <c r="L71" s="6">
        <f t="shared" si="13"/>
        <v>99600</v>
      </c>
    </row>
    <row r="72" spans="1:12" ht="20.45" customHeight="1" thickBot="1">
      <c r="A72" s="9" t="s">
        <v>258</v>
      </c>
      <c r="B72" s="12">
        <v>226</v>
      </c>
      <c r="C72" s="25" t="s">
        <v>234</v>
      </c>
      <c r="D72" s="19">
        <v>200000</v>
      </c>
      <c r="E72" s="19"/>
      <c r="F72" s="19">
        <v>99600</v>
      </c>
      <c r="G72" s="20" t="s">
        <v>66</v>
      </c>
      <c r="H72" s="20" t="s">
        <v>66</v>
      </c>
      <c r="I72" s="19">
        <f t="shared" si="10"/>
        <v>99600</v>
      </c>
      <c r="J72" s="29">
        <f t="shared" si="0"/>
        <v>100400</v>
      </c>
      <c r="K72" s="21"/>
      <c r="L72" s="6">
        <f t="shared" si="13"/>
        <v>199071</v>
      </c>
    </row>
    <row r="73" spans="1:12" ht="27" customHeight="1" thickBot="1">
      <c r="A73" s="9" t="s">
        <v>257</v>
      </c>
      <c r="B73" s="12">
        <v>225</v>
      </c>
      <c r="C73" s="25" t="s">
        <v>235</v>
      </c>
      <c r="D73" s="19">
        <v>400000</v>
      </c>
      <c r="E73" s="19"/>
      <c r="F73" s="19">
        <v>199071</v>
      </c>
      <c r="G73" s="20" t="s">
        <v>66</v>
      </c>
      <c r="H73" s="20" t="s">
        <v>66</v>
      </c>
      <c r="I73" s="19">
        <f t="shared" si="10"/>
        <v>199071</v>
      </c>
      <c r="J73" s="29">
        <f t="shared" si="0"/>
        <v>200929</v>
      </c>
      <c r="K73" s="21"/>
      <c r="L73" s="6">
        <f>D75-E75-J75</f>
        <v>1462642.23</v>
      </c>
    </row>
    <row r="74" spans="1:12" ht="24.6" customHeight="1" thickBot="1">
      <c r="A74" s="9" t="s">
        <v>352</v>
      </c>
      <c r="B74" s="12">
        <v>223</v>
      </c>
      <c r="C74" s="25" t="s">
        <v>353</v>
      </c>
      <c r="D74" s="19">
        <v>200000</v>
      </c>
      <c r="E74" s="19"/>
      <c r="F74" s="19">
        <v>0</v>
      </c>
      <c r="G74" s="20"/>
      <c r="H74" s="20"/>
      <c r="I74" s="19">
        <f>F74</f>
        <v>0</v>
      </c>
      <c r="J74" s="29">
        <f t="shared" si="0"/>
        <v>200000</v>
      </c>
      <c r="K74" s="21"/>
      <c r="L74" s="6">
        <f>D75-E75-J75</f>
        <v>1462642.23</v>
      </c>
    </row>
    <row r="75" spans="1:12" ht="24.6" customHeight="1" thickBot="1">
      <c r="A75" s="9" t="s">
        <v>259</v>
      </c>
      <c r="B75" s="12">
        <v>223</v>
      </c>
      <c r="C75" s="25" t="s">
        <v>235</v>
      </c>
      <c r="D75" s="19">
        <v>1561600</v>
      </c>
      <c r="E75" s="19"/>
      <c r="F75" s="19">
        <v>1462642.23</v>
      </c>
      <c r="G75" s="20"/>
      <c r="H75" s="20"/>
      <c r="I75" s="19">
        <f t="shared" si="10"/>
        <v>1462642.23</v>
      </c>
      <c r="J75" s="29">
        <f t="shared" ref="J75:J90" si="14">D75-F75</f>
        <v>98957.770000000019</v>
      </c>
      <c r="K75" s="21"/>
      <c r="L75" s="6">
        <f t="shared" si="13"/>
        <v>24500</v>
      </c>
    </row>
    <row r="76" spans="1:12" ht="24.6" customHeight="1" thickBot="1">
      <c r="A76" s="9" t="s">
        <v>260</v>
      </c>
      <c r="B76" s="12">
        <v>340</v>
      </c>
      <c r="C76" s="25" t="s">
        <v>236</v>
      </c>
      <c r="D76" s="19">
        <v>24500</v>
      </c>
      <c r="E76" s="19"/>
      <c r="F76" s="19">
        <v>24500</v>
      </c>
      <c r="G76" s="20" t="s">
        <v>66</v>
      </c>
      <c r="H76" s="20" t="s">
        <v>66</v>
      </c>
      <c r="I76" s="19">
        <f t="shared" si="10"/>
        <v>24500</v>
      </c>
      <c r="J76" s="29">
        <f t="shared" si="14"/>
        <v>0</v>
      </c>
      <c r="K76" s="21"/>
      <c r="L76" s="6">
        <f t="shared" si="13"/>
        <v>0</v>
      </c>
    </row>
    <row r="77" spans="1:12" ht="24.6" customHeight="1" thickBot="1">
      <c r="A77" s="9" t="s">
        <v>245</v>
      </c>
      <c r="B77" s="12">
        <v>225</v>
      </c>
      <c r="C77" s="25" t="s">
        <v>237</v>
      </c>
      <c r="D77" s="19">
        <v>0</v>
      </c>
      <c r="E77" s="19"/>
      <c r="F77" s="19">
        <f>E77</f>
        <v>0</v>
      </c>
      <c r="G77" s="20" t="s">
        <v>66</v>
      </c>
      <c r="H77" s="20" t="s">
        <v>66</v>
      </c>
      <c r="I77" s="19">
        <f t="shared" si="10"/>
        <v>0</v>
      </c>
      <c r="J77" s="29">
        <f t="shared" si="14"/>
        <v>0</v>
      </c>
      <c r="K77" s="21"/>
      <c r="L77" s="6">
        <f t="shared" si="13"/>
        <v>0</v>
      </c>
    </row>
    <row r="78" spans="1:12" ht="27.75" customHeight="1" thickBot="1">
      <c r="A78" s="9" t="s">
        <v>246</v>
      </c>
      <c r="B78" s="12">
        <v>310</v>
      </c>
      <c r="C78" s="25" t="s">
        <v>238</v>
      </c>
      <c r="D78" s="19">
        <v>200000</v>
      </c>
      <c r="E78" s="19"/>
      <c r="F78" s="19">
        <f>E78</f>
        <v>0</v>
      </c>
      <c r="G78" s="20" t="s">
        <v>66</v>
      </c>
      <c r="H78" s="20" t="s">
        <v>66</v>
      </c>
      <c r="I78" s="19">
        <f t="shared" si="10"/>
        <v>0</v>
      </c>
      <c r="J78" s="29">
        <f t="shared" si="14"/>
        <v>200000</v>
      </c>
      <c r="K78" s="21"/>
      <c r="L78" s="6">
        <f t="shared" si="13"/>
        <v>298524</v>
      </c>
    </row>
    <row r="79" spans="1:12" ht="27.75" customHeight="1" thickBot="1">
      <c r="A79" s="9" t="s">
        <v>247</v>
      </c>
      <c r="B79" s="12">
        <v>225</v>
      </c>
      <c r="C79" s="25" t="s">
        <v>239</v>
      </c>
      <c r="D79" s="19">
        <v>298600</v>
      </c>
      <c r="E79" s="19"/>
      <c r="F79" s="19">
        <v>298524</v>
      </c>
      <c r="G79" s="20" t="s">
        <v>66</v>
      </c>
      <c r="H79" s="20" t="s">
        <v>66</v>
      </c>
      <c r="I79" s="19">
        <f t="shared" si="10"/>
        <v>298524</v>
      </c>
      <c r="J79" s="29">
        <f t="shared" si="14"/>
        <v>76</v>
      </c>
      <c r="K79" s="99"/>
      <c r="L79" s="6">
        <f>D81-E81-J81</f>
        <v>0</v>
      </c>
    </row>
    <row r="80" spans="1:12" ht="27.75" customHeight="1" thickBot="1">
      <c r="A80" s="9" t="s">
        <v>263</v>
      </c>
      <c r="B80" s="12">
        <v>225</v>
      </c>
      <c r="C80" s="25" t="s">
        <v>261</v>
      </c>
      <c r="D80" s="19">
        <v>25000</v>
      </c>
      <c r="E80" s="19"/>
      <c r="F80" s="19">
        <v>24990</v>
      </c>
      <c r="G80" s="20"/>
      <c r="H80" s="20"/>
      <c r="I80" s="19">
        <f t="shared" si="10"/>
        <v>24990</v>
      </c>
      <c r="J80" s="29">
        <f t="shared" si="14"/>
        <v>10</v>
      </c>
      <c r="K80" s="99"/>
      <c r="L80" s="6"/>
    </row>
    <row r="81" spans="1:12" ht="22.9" customHeight="1" thickBot="1">
      <c r="A81" s="9" t="s">
        <v>262</v>
      </c>
      <c r="B81" s="12">
        <v>226</v>
      </c>
      <c r="C81" s="25" t="s">
        <v>261</v>
      </c>
      <c r="D81" s="19">
        <v>0</v>
      </c>
      <c r="E81" s="19"/>
      <c r="F81" s="19">
        <f>E81</f>
        <v>0</v>
      </c>
      <c r="G81" s="20" t="s">
        <v>66</v>
      </c>
      <c r="H81" s="20" t="s">
        <v>66</v>
      </c>
      <c r="I81" s="19">
        <f t="shared" si="10"/>
        <v>0</v>
      </c>
      <c r="J81" s="29">
        <f t="shared" si="14"/>
        <v>0</v>
      </c>
      <c r="K81" s="99"/>
      <c r="L81" s="6">
        <f>D82-E82-J82</f>
        <v>24210</v>
      </c>
    </row>
    <row r="82" spans="1:12" s="7" customFormat="1" ht="21" customHeight="1" thickBot="1">
      <c r="A82" s="9" t="s">
        <v>249</v>
      </c>
      <c r="B82" s="12">
        <v>224</v>
      </c>
      <c r="C82" s="25" t="s">
        <v>223</v>
      </c>
      <c r="D82" s="19">
        <v>35900</v>
      </c>
      <c r="E82" s="19"/>
      <c r="F82" s="19">
        <v>24210</v>
      </c>
      <c r="G82" s="20" t="s">
        <v>66</v>
      </c>
      <c r="H82" s="20" t="s">
        <v>66</v>
      </c>
      <c r="I82" s="19">
        <f t="shared" si="10"/>
        <v>24210</v>
      </c>
      <c r="J82" s="29">
        <f t="shared" si="14"/>
        <v>11690</v>
      </c>
      <c r="K82" s="99"/>
      <c r="L82" s="6">
        <f>D83-E83-J83</f>
        <v>2173062.63</v>
      </c>
    </row>
    <row r="83" spans="1:12" s="7" customFormat="1" ht="25.9" customHeight="1" thickBot="1">
      <c r="A83" s="8" t="s">
        <v>58</v>
      </c>
      <c r="B83" s="13"/>
      <c r="C83" s="22" t="s">
        <v>65</v>
      </c>
      <c r="D83" s="17">
        <f>SUM(D71:D82)</f>
        <v>2985600</v>
      </c>
      <c r="E83" s="17">
        <f>E82+E81+E80+E79+E78+E77+E76+E75+E73+E72+E71</f>
        <v>0</v>
      </c>
      <c r="F83" s="17">
        <f>F82+F81+F80+F79+F78+F77+F76+F75+F73+F72+F71</f>
        <v>2173062.63</v>
      </c>
      <c r="G83" s="17">
        <f>G82+G81+G80+G79+G78+G77+G76+G75+G73+G72+G71</f>
        <v>0</v>
      </c>
      <c r="H83" s="17">
        <f>H82+H81+H80+H79+H78+H77+H76+H75+H73+H72+H71</f>
        <v>0</v>
      </c>
      <c r="I83" s="17">
        <f>I82+I81+I80+I79+I78+I77+I76+I75+I73+I72+I71</f>
        <v>2173062.63</v>
      </c>
      <c r="J83" s="29">
        <f t="shared" si="14"/>
        <v>812537.37000000011</v>
      </c>
      <c r="K83" s="30"/>
      <c r="L83" s="6" t="e">
        <f>#REF!-#REF!-#REF!</f>
        <v>#REF!</v>
      </c>
    </row>
    <row r="84" spans="1:12" s="7" customFormat="1" ht="27" customHeight="1" thickBot="1">
      <c r="A84" s="9" t="s">
        <v>328</v>
      </c>
      <c r="B84" s="12">
        <v>226</v>
      </c>
      <c r="C84" s="25" t="s">
        <v>240</v>
      </c>
      <c r="D84" s="19">
        <v>0</v>
      </c>
      <c r="E84" s="19"/>
      <c r="F84" s="19">
        <f>E84</f>
        <v>0</v>
      </c>
      <c r="G84" s="20" t="s">
        <v>66</v>
      </c>
      <c r="H84" s="20" t="s">
        <v>66</v>
      </c>
      <c r="I84" s="19">
        <f t="shared" ref="I84:I90" si="15">F84</f>
        <v>0</v>
      </c>
      <c r="J84" s="29">
        <f t="shared" si="14"/>
        <v>0</v>
      </c>
      <c r="K84" s="99"/>
      <c r="L84" s="6" t="e">
        <f>#REF!-#REF!-#REF!</f>
        <v>#REF!</v>
      </c>
    </row>
    <row r="85" spans="1:12" s="7" customFormat="1" ht="25.9" customHeight="1" thickBot="1">
      <c r="A85" s="8" t="s">
        <v>58</v>
      </c>
      <c r="B85" s="13"/>
      <c r="C85" s="22" t="s">
        <v>241</v>
      </c>
      <c r="D85" s="17">
        <v>0</v>
      </c>
      <c r="E85" s="17"/>
      <c r="F85" s="17"/>
      <c r="G85" s="17">
        <f>SUM(G73:G84)</f>
        <v>0</v>
      </c>
      <c r="H85" s="17">
        <f>SUM(H73:H84)</f>
        <v>0</v>
      </c>
      <c r="I85" s="19">
        <f t="shared" si="15"/>
        <v>0</v>
      </c>
      <c r="J85" s="29">
        <f t="shared" si="14"/>
        <v>0</v>
      </c>
      <c r="K85" s="30"/>
      <c r="L85" s="6"/>
    </row>
    <row r="86" spans="1:12" s="7" customFormat="1" ht="57" thickBot="1">
      <c r="A86" s="8" t="s">
        <v>106</v>
      </c>
      <c r="B86" s="13">
        <v>263</v>
      </c>
      <c r="C86" s="23" t="s">
        <v>224</v>
      </c>
      <c r="D86" s="24">
        <v>324000</v>
      </c>
      <c r="E86" s="24"/>
      <c r="F86" s="24">
        <v>196491</v>
      </c>
      <c r="G86" s="24" t="s">
        <v>66</v>
      </c>
      <c r="H86" s="24" t="s">
        <v>66</v>
      </c>
      <c r="I86" s="19">
        <f t="shared" si="15"/>
        <v>196491</v>
      </c>
      <c r="J86" s="29">
        <f t="shared" si="14"/>
        <v>127509</v>
      </c>
      <c r="K86" s="30"/>
      <c r="L86" s="6">
        <f>D88-E88-J88</f>
        <v>18000</v>
      </c>
    </row>
    <row r="87" spans="1:12" s="7" customFormat="1" ht="28.9" customHeight="1" thickBot="1">
      <c r="A87" s="8" t="s">
        <v>58</v>
      </c>
      <c r="B87" s="13"/>
      <c r="C87" s="23" t="s">
        <v>282</v>
      </c>
      <c r="D87" s="24">
        <v>324000</v>
      </c>
      <c r="E87" s="24"/>
      <c r="F87" s="24">
        <f>F86</f>
        <v>196491</v>
      </c>
      <c r="G87" s="24"/>
      <c r="H87" s="24"/>
      <c r="I87" s="19">
        <f t="shared" si="15"/>
        <v>196491</v>
      </c>
      <c r="J87" s="29">
        <f t="shared" si="14"/>
        <v>127509</v>
      </c>
      <c r="K87" s="30"/>
      <c r="L87" s="6"/>
    </row>
    <row r="88" spans="1:12" s="7" customFormat="1" ht="24" customHeight="1" thickBot="1">
      <c r="A88" s="8" t="s">
        <v>107</v>
      </c>
      <c r="B88" s="13">
        <v>340</v>
      </c>
      <c r="C88" s="23" t="s">
        <v>225</v>
      </c>
      <c r="D88" s="24">
        <v>18000</v>
      </c>
      <c r="E88" s="24">
        <v>0</v>
      </c>
      <c r="F88" s="24">
        <v>18000</v>
      </c>
      <c r="G88" s="24" t="s">
        <v>66</v>
      </c>
      <c r="H88" s="24" t="s">
        <v>66</v>
      </c>
      <c r="I88" s="19">
        <f t="shared" si="15"/>
        <v>18000</v>
      </c>
      <c r="J88" s="29">
        <f t="shared" si="14"/>
        <v>0</v>
      </c>
      <c r="K88" s="30"/>
      <c r="L88" s="6">
        <f>D89-E89-J89</f>
        <v>18000</v>
      </c>
    </row>
    <row r="89" spans="1:12" ht="18" customHeight="1" thickBot="1">
      <c r="A89" s="8"/>
      <c r="B89" s="13"/>
      <c r="C89" s="22" t="s">
        <v>172</v>
      </c>
      <c r="D89" s="17">
        <v>18000</v>
      </c>
      <c r="E89" s="17">
        <f>E88</f>
        <v>0</v>
      </c>
      <c r="F89" s="17">
        <f>F88</f>
        <v>18000</v>
      </c>
      <c r="G89" s="17" t="str">
        <f>G88</f>
        <v>0</v>
      </c>
      <c r="H89" s="17" t="str">
        <f>H88</f>
        <v>0</v>
      </c>
      <c r="I89" s="19">
        <f t="shared" si="15"/>
        <v>18000</v>
      </c>
      <c r="J89" s="29">
        <f t="shared" si="14"/>
        <v>0</v>
      </c>
      <c r="K89" s="18"/>
      <c r="L89" s="6">
        <f>D90-E90-J90</f>
        <v>0</v>
      </c>
    </row>
    <row r="90" spans="1:12" ht="9" customHeight="1" thickBot="1">
      <c r="A90" s="9"/>
      <c r="B90" s="31"/>
      <c r="C90" s="128"/>
      <c r="D90" s="129"/>
      <c r="E90" s="129"/>
      <c r="F90" s="129"/>
      <c r="G90" s="129"/>
      <c r="H90" s="129"/>
      <c r="I90" s="19">
        <f t="shared" si="15"/>
        <v>0</v>
      </c>
      <c r="J90" s="29">
        <f t="shared" si="14"/>
        <v>0</v>
      </c>
      <c r="K90" s="130"/>
      <c r="L90" s="6"/>
    </row>
    <row r="91" spans="1:12" ht="13.5" thickBot="1">
      <c r="A91" s="14"/>
      <c r="B91" s="28">
        <v>450</v>
      </c>
      <c r="C91" s="131" t="s">
        <v>19</v>
      </c>
      <c r="D91" s="132" t="s">
        <v>19</v>
      </c>
      <c r="E91" s="132" t="s">
        <v>19</v>
      </c>
      <c r="F91" s="132" t="s">
        <v>19</v>
      </c>
      <c r="G91" s="132" t="s">
        <v>19</v>
      </c>
      <c r="H91" s="132" t="s">
        <v>19</v>
      </c>
      <c r="I91" s="132" t="s">
        <v>19</v>
      </c>
      <c r="J91" s="132" t="s">
        <v>19</v>
      </c>
      <c r="K91" s="133" t="s">
        <v>19</v>
      </c>
    </row>
    <row r="92" spans="1:12" ht="30.6" customHeight="1" thickBot="1">
      <c r="A92" s="15" t="s">
        <v>38</v>
      </c>
      <c r="B92" s="28">
        <v>900</v>
      </c>
      <c r="C92" s="131" t="s">
        <v>19</v>
      </c>
      <c r="D92" s="134">
        <v>-850000</v>
      </c>
      <c r="E92" s="132" t="s">
        <v>19</v>
      </c>
      <c r="F92" s="140">
        <v>2770502.1</v>
      </c>
      <c r="G92" s="140" t="e">
        <f>G10-#REF!</f>
        <v>#REF!</v>
      </c>
      <c r="H92" s="140" t="e">
        <f>H10-#REF!</f>
        <v>#REF!</v>
      </c>
      <c r="I92" s="140">
        <f>F92</f>
        <v>2770502.1</v>
      </c>
      <c r="J92" s="132" t="s">
        <v>19</v>
      </c>
      <c r="K92" s="133" t="s">
        <v>19</v>
      </c>
    </row>
    <row r="93" spans="1:12">
      <c r="D93" s="39"/>
      <c r="E93" s="39"/>
      <c r="F93" s="39"/>
      <c r="G93" s="39"/>
      <c r="H93" s="39"/>
      <c r="I93" s="39"/>
      <c r="K93" s="39"/>
    </row>
    <row r="94" spans="1:12">
      <c r="D94" s="39"/>
      <c r="E94" s="39"/>
      <c r="F94" s="39"/>
      <c r="G94" s="39"/>
      <c r="H94" s="39"/>
      <c r="I94" s="39"/>
      <c r="K94" s="39"/>
    </row>
    <row r="95" spans="1:12">
      <c r="D95" s="39"/>
      <c r="E95" s="39"/>
      <c r="F95" s="39"/>
      <c r="G95" s="39"/>
      <c r="H95" s="39"/>
      <c r="I95" s="39"/>
      <c r="K95" s="39"/>
    </row>
    <row r="96" spans="1:12">
      <c r="D96" s="39"/>
      <c r="E96" s="39"/>
      <c r="F96" s="39"/>
      <c r="G96" s="39"/>
      <c r="H96" s="39"/>
      <c r="I96" s="39"/>
      <c r="K96" s="39"/>
    </row>
    <row r="97" spans="4:11">
      <c r="D97" s="39"/>
      <c r="E97" s="39"/>
      <c r="F97" s="39"/>
      <c r="G97" s="39"/>
      <c r="H97" s="39"/>
      <c r="I97" s="39"/>
      <c r="K97" s="39"/>
    </row>
    <row r="98" spans="4:11">
      <c r="D98" s="39"/>
      <c r="E98" s="39"/>
      <c r="F98" s="39"/>
      <c r="G98" s="39"/>
      <c r="H98" s="39"/>
      <c r="I98" s="39"/>
      <c r="K98" s="39"/>
    </row>
    <row r="99" spans="4:11">
      <c r="D99" s="39"/>
      <c r="E99" s="39"/>
      <c r="F99" s="39"/>
      <c r="G99" s="39"/>
      <c r="H99" s="39"/>
      <c r="I99" s="39"/>
      <c r="K99" s="39"/>
    </row>
    <row r="100" spans="4:11">
      <c r="D100" s="39"/>
      <c r="E100" s="39"/>
      <c r="F100" s="39"/>
      <c r="G100" s="39"/>
      <c r="H100" s="39"/>
      <c r="I100" s="39"/>
      <c r="K100" s="39"/>
    </row>
    <row r="101" spans="4:11">
      <c r="D101" s="39"/>
      <c r="E101" s="39"/>
      <c r="F101" s="39"/>
      <c r="G101" s="39"/>
      <c r="H101" s="39"/>
      <c r="I101" s="39"/>
      <c r="K101" s="39"/>
    </row>
    <row r="102" spans="4:11">
      <c r="D102" s="39"/>
      <c r="E102" s="39"/>
      <c r="F102" s="39"/>
      <c r="G102" s="39"/>
      <c r="H102" s="39"/>
      <c r="I102" s="39"/>
      <c r="K102" s="39"/>
    </row>
    <row r="103" spans="4:11">
      <c r="D103" s="39"/>
      <c r="E103" s="39"/>
      <c r="F103" s="39"/>
      <c r="G103" s="39"/>
      <c r="H103" s="39"/>
      <c r="I103" s="39"/>
      <c r="K103" s="39"/>
    </row>
    <row r="104" spans="4:11">
      <c r="D104" s="39"/>
      <c r="E104" s="39"/>
      <c r="F104" s="39"/>
      <c r="G104" s="39"/>
      <c r="H104" s="39"/>
      <c r="I104" s="39"/>
      <c r="K104" s="39"/>
    </row>
    <row r="105" spans="4:11">
      <c r="D105" s="39"/>
      <c r="E105" s="39"/>
      <c r="F105" s="39"/>
      <c r="G105" s="39"/>
      <c r="H105" s="39"/>
      <c r="I105" s="39"/>
      <c r="K105" s="39"/>
    </row>
    <row r="106" spans="4:11">
      <c r="D106" s="39"/>
      <c r="E106" s="39"/>
      <c r="F106" s="39"/>
      <c r="G106" s="39"/>
      <c r="H106" s="39"/>
      <c r="I106" s="39"/>
      <c r="K106" s="39"/>
    </row>
    <row r="107" spans="4:11">
      <c r="D107" s="39"/>
      <c r="E107" s="39"/>
      <c r="F107" s="39"/>
      <c r="G107" s="39"/>
      <c r="H107" s="39"/>
      <c r="I107" s="39"/>
      <c r="K107" s="39"/>
    </row>
    <row r="108" spans="4:11">
      <c r="D108" s="39"/>
      <c r="E108" s="39"/>
      <c r="F108" s="39"/>
      <c r="G108" s="39"/>
      <c r="H108" s="39"/>
      <c r="I108" s="39"/>
      <c r="K108" s="39"/>
    </row>
    <row r="109" spans="4:11">
      <c r="D109" s="39"/>
      <c r="E109" s="39"/>
      <c r="F109" s="39"/>
      <c r="G109" s="39"/>
      <c r="H109" s="39"/>
      <c r="I109" s="39"/>
      <c r="K109" s="39"/>
    </row>
    <row r="110" spans="4:11">
      <c r="D110" s="39"/>
      <c r="E110" s="39"/>
      <c r="F110" s="39"/>
      <c r="G110" s="39"/>
      <c r="H110" s="39"/>
      <c r="I110" s="39"/>
      <c r="K110" s="39"/>
    </row>
    <row r="111" spans="4:11">
      <c r="D111" s="39"/>
      <c r="E111" s="39"/>
      <c r="F111" s="39"/>
      <c r="G111" s="39"/>
      <c r="H111" s="39"/>
      <c r="I111" s="39"/>
      <c r="K111" s="39"/>
    </row>
    <row r="112" spans="4:11">
      <c r="D112" s="39"/>
      <c r="E112" s="39"/>
      <c r="F112" s="39"/>
      <c r="G112" s="39"/>
      <c r="H112" s="39"/>
      <c r="I112" s="39"/>
      <c r="K112" s="39"/>
    </row>
    <row r="113" spans="4:11">
      <c r="D113" s="39"/>
      <c r="E113" s="39"/>
      <c r="F113" s="39"/>
      <c r="G113" s="39"/>
      <c r="H113" s="39"/>
      <c r="I113" s="39"/>
      <c r="K113" s="39"/>
    </row>
    <row r="114" spans="4:11">
      <c r="D114" s="39"/>
      <c r="E114" s="39"/>
      <c r="F114" s="39"/>
      <c r="G114" s="39"/>
      <c r="H114" s="39"/>
      <c r="I114" s="39"/>
      <c r="K114" s="39"/>
    </row>
    <row r="115" spans="4:11">
      <c r="D115" s="39"/>
      <c r="E115" s="39"/>
      <c r="F115" s="39"/>
      <c r="G115" s="39"/>
      <c r="H115" s="39"/>
      <c r="I115" s="39"/>
      <c r="K115" s="39"/>
    </row>
    <row r="116" spans="4:11">
      <c r="D116" s="39"/>
      <c r="E116" s="39"/>
      <c r="F116" s="39"/>
      <c r="G116" s="39"/>
      <c r="H116" s="39"/>
      <c r="I116" s="39"/>
      <c r="K116" s="39"/>
    </row>
    <row r="117" spans="4:11">
      <c r="D117" s="39"/>
      <c r="E117" s="39"/>
      <c r="F117" s="39"/>
      <c r="G117" s="39"/>
      <c r="H117" s="39"/>
      <c r="I117" s="39"/>
      <c r="K117" s="39"/>
    </row>
    <row r="118" spans="4:11">
      <c r="D118" s="39"/>
      <c r="E118" s="39"/>
      <c r="F118" s="39"/>
      <c r="G118" s="39"/>
      <c r="H118" s="39"/>
      <c r="I118" s="39"/>
      <c r="K118" s="39"/>
    </row>
    <row r="119" spans="4:11">
      <c r="D119" s="39"/>
      <c r="E119" s="39"/>
      <c r="F119" s="39"/>
      <c r="G119" s="39"/>
      <c r="H119" s="39"/>
      <c r="I119" s="39"/>
      <c r="K119" s="39"/>
    </row>
    <row r="120" spans="4:11">
      <c r="D120" s="39"/>
      <c r="E120" s="39"/>
      <c r="F120" s="39"/>
      <c r="G120" s="39"/>
      <c r="H120" s="39"/>
      <c r="I120" s="39"/>
      <c r="K120" s="39"/>
    </row>
    <row r="121" spans="4:11">
      <c r="D121" s="39"/>
      <c r="E121" s="39"/>
      <c r="F121" s="39"/>
      <c r="G121" s="39"/>
      <c r="H121" s="39"/>
      <c r="I121" s="39"/>
      <c r="K121" s="39"/>
    </row>
    <row r="122" spans="4:11">
      <c r="D122" s="39"/>
      <c r="E122" s="39"/>
      <c r="F122" s="39"/>
      <c r="G122" s="39"/>
      <c r="H122" s="39"/>
      <c r="I122" s="39"/>
      <c r="K122" s="39"/>
    </row>
    <row r="123" spans="4:11">
      <c r="D123" s="39"/>
      <c r="E123" s="39"/>
      <c r="F123" s="39"/>
      <c r="G123" s="39"/>
      <c r="H123" s="39"/>
      <c r="I123" s="39"/>
      <c r="K123" s="39"/>
    </row>
    <row r="124" spans="4:11">
      <c r="D124" s="39"/>
      <c r="E124" s="39"/>
      <c r="F124" s="39"/>
      <c r="G124" s="39"/>
      <c r="H124" s="39"/>
      <c r="I124" s="39"/>
      <c r="K124" s="39"/>
    </row>
    <row r="125" spans="4:11">
      <c r="D125" s="39"/>
      <c r="E125" s="39"/>
      <c r="F125" s="39"/>
      <c r="G125" s="39"/>
      <c r="H125" s="39"/>
      <c r="I125" s="39"/>
      <c r="K125" s="39"/>
    </row>
    <row r="126" spans="4:11">
      <c r="D126" s="39"/>
      <c r="E126" s="39"/>
      <c r="F126" s="39"/>
      <c r="G126" s="39"/>
      <c r="H126" s="39"/>
      <c r="I126" s="39"/>
      <c r="K126" s="39"/>
    </row>
    <row r="127" spans="4:11">
      <c r="D127" s="39"/>
      <c r="E127" s="39"/>
      <c r="F127" s="39"/>
      <c r="G127" s="39"/>
      <c r="H127" s="39"/>
      <c r="I127" s="39"/>
      <c r="K127" s="39"/>
    </row>
    <row r="128" spans="4:11">
      <c r="D128" s="39"/>
      <c r="E128" s="39"/>
      <c r="F128" s="39"/>
      <c r="G128" s="39"/>
      <c r="H128" s="39"/>
      <c r="I128" s="39"/>
      <c r="K128" s="39"/>
    </row>
    <row r="129" spans="4:11">
      <c r="D129" s="39"/>
      <c r="E129" s="39"/>
      <c r="F129" s="39"/>
      <c r="G129" s="39"/>
      <c r="H129" s="39"/>
      <c r="I129" s="39"/>
      <c r="K129" s="39"/>
    </row>
    <row r="130" spans="4:11">
      <c r="D130" s="39"/>
      <c r="E130" s="39"/>
      <c r="F130" s="39"/>
      <c r="G130" s="39"/>
      <c r="H130" s="39"/>
      <c r="I130" s="39"/>
      <c r="K130" s="39"/>
    </row>
    <row r="131" spans="4:11">
      <c r="D131" s="39"/>
      <c r="E131" s="39"/>
      <c r="F131" s="39"/>
      <c r="G131" s="39"/>
      <c r="H131" s="39"/>
      <c r="I131" s="39"/>
      <c r="K131" s="39"/>
    </row>
    <row r="132" spans="4:11">
      <c r="D132" s="39"/>
      <c r="E132" s="39"/>
      <c r="F132" s="39"/>
      <c r="G132" s="39"/>
      <c r="H132" s="39"/>
      <c r="I132" s="39"/>
      <c r="K132" s="39"/>
    </row>
    <row r="133" spans="4:11">
      <c r="D133" s="39"/>
      <c r="E133" s="39"/>
      <c r="F133" s="39"/>
      <c r="G133" s="39"/>
      <c r="H133" s="39"/>
      <c r="I133" s="39"/>
      <c r="K133" s="39"/>
    </row>
    <row r="134" spans="4:11">
      <c r="D134" s="39"/>
      <c r="E134" s="39"/>
      <c r="F134" s="39"/>
      <c r="G134" s="39"/>
      <c r="H134" s="39"/>
      <c r="I134" s="39"/>
      <c r="K134" s="39"/>
    </row>
    <row r="135" spans="4:11">
      <c r="D135" s="39"/>
      <c r="E135" s="39"/>
      <c r="F135" s="39"/>
      <c r="G135" s="39"/>
      <c r="H135" s="39"/>
      <c r="I135" s="39"/>
      <c r="K135" s="39"/>
    </row>
    <row r="136" spans="4:11">
      <c r="D136" s="39"/>
      <c r="E136" s="39"/>
      <c r="F136" s="39"/>
      <c r="G136" s="39"/>
      <c r="H136" s="39"/>
      <c r="I136" s="39"/>
      <c r="K136" s="39"/>
    </row>
    <row r="137" spans="4:11">
      <c r="D137" s="39"/>
      <c r="E137" s="39"/>
      <c r="F137" s="39"/>
      <c r="G137" s="39"/>
      <c r="H137" s="39"/>
      <c r="I137" s="39"/>
      <c r="K137" s="39"/>
    </row>
    <row r="138" spans="4:11">
      <c r="D138" s="39"/>
      <c r="E138" s="39"/>
      <c r="F138" s="39"/>
      <c r="G138" s="39"/>
      <c r="H138" s="39"/>
      <c r="I138" s="39"/>
      <c r="K138" s="39"/>
    </row>
    <row r="139" spans="4:11">
      <c r="D139" s="39"/>
      <c r="E139" s="39"/>
      <c r="F139" s="39"/>
      <c r="G139" s="39"/>
      <c r="H139" s="39"/>
      <c r="I139" s="39"/>
      <c r="K139" s="39"/>
    </row>
    <row r="140" spans="4:11">
      <c r="D140" s="39"/>
      <c r="E140" s="39"/>
      <c r="F140" s="39"/>
      <c r="G140" s="39"/>
      <c r="H140" s="39"/>
      <c r="I140" s="39"/>
      <c r="K140" s="39"/>
    </row>
    <row r="141" spans="4:11">
      <c r="D141" s="39"/>
      <c r="E141" s="39"/>
      <c r="F141" s="39"/>
      <c r="G141" s="39"/>
      <c r="H141" s="39"/>
      <c r="I141" s="39"/>
      <c r="K141" s="39"/>
    </row>
    <row r="142" spans="4:11">
      <c r="D142" s="39"/>
      <c r="E142" s="39"/>
      <c r="F142" s="39"/>
      <c r="G142" s="39"/>
      <c r="H142" s="39"/>
      <c r="I142" s="39"/>
      <c r="K142" s="39"/>
    </row>
    <row r="143" spans="4:11">
      <c r="D143" s="39"/>
      <c r="E143" s="39"/>
      <c r="F143" s="39"/>
      <c r="G143" s="39"/>
      <c r="H143" s="39"/>
      <c r="I143" s="39"/>
      <c r="K143" s="39"/>
    </row>
    <row r="144" spans="4:11">
      <c r="D144" s="39"/>
      <c r="E144" s="39"/>
      <c r="F144" s="39"/>
      <c r="G144" s="39"/>
      <c r="H144" s="39"/>
      <c r="I144" s="39"/>
      <c r="K144" s="39"/>
    </row>
    <row r="145" spans="4:11">
      <c r="D145" s="39"/>
      <c r="E145" s="39"/>
      <c r="F145" s="39"/>
      <c r="G145" s="39"/>
      <c r="H145" s="39"/>
      <c r="I145" s="39"/>
      <c r="K145" s="39"/>
    </row>
    <row r="146" spans="4:11">
      <c r="D146" s="39"/>
      <c r="E146" s="39"/>
      <c r="F146" s="39"/>
      <c r="G146" s="39"/>
      <c r="H146" s="39"/>
      <c r="I146" s="39"/>
      <c r="K146" s="39"/>
    </row>
    <row r="147" spans="4:11">
      <c r="D147" s="39"/>
      <c r="E147" s="39"/>
      <c r="F147" s="39"/>
      <c r="G147" s="39"/>
      <c r="H147" s="39"/>
      <c r="I147" s="39"/>
      <c r="K147" s="39"/>
    </row>
    <row r="148" spans="4:11">
      <c r="D148" s="39"/>
      <c r="E148" s="39"/>
      <c r="F148" s="39"/>
      <c r="G148" s="39"/>
      <c r="H148" s="39"/>
      <c r="I148" s="39"/>
      <c r="K148" s="39"/>
    </row>
    <row r="149" spans="4:11">
      <c r="D149" s="39"/>
      <c r="E149" s="39"/>
      <c r="F149" s="39"/>
      <c r="G149" s="39"/>
      <c r="H149" s="39"/>
      <c r="I149" s="39"/>
      <c r="K149" s="39"/>
    </row>
    <row r="150" spans="4:11">
      <c r="D150" s="39"/>
      <c r="E150" s="39"/>
      <c r="F150" s="39"/>
      <c r="G150" s="39"/>
      <c r="H150" s="39"/>
      <c r="I150" s="39"/>
      <c r="K150" s="39"/>
    </row>
    <row r="151" spans="4:11">
      <c r="D151" s="39"/>
      <c r="E151" s="39"/>
      <c r="F151" s="39"/>
      <c r="G151" s="39"/>
      <c r="H151" s="39"/>
      <c r="I151" s="39"/>
      <c r="K151" s="39"/>
    </row>
    <row r="152" spans="4:11">
      <c r="D152" s="39"/>
      <c r="E152" s="39"/>
      <c r="F152" s="39"/>
      <c r="G152" s="39"/>
      <c r="H152" s="39"/>
      <c r="I152" s="39"/>
      <c r="K152" s="39"/>
    </row>
    <row r="153" spans="4:11">
      <c r="D153" s="39"/>
      <c r="E153" s="39"/>
      <c r="F153" s="39"/>
      <c r="G153" s="39"/>
      <c r="H153" s="39"/>
      <c r="I153" s="39"/>
      <c r="K153" s="39"/>
    </row>
    <row r="154" spans="4:11">
      <c r="D154" s="39"/>
      <c r="E154" s="39"/>
      <c r="F154" s="39"/>
      <c r="G154" s="39"/>
      <c r="H154" s="39"/>
      <c r="I154" s="39"/>
      <c r="K154" s="39"/>
    </row>
    <row r="155" spans="4:11">
      <c r="D155" s="39"/>
      <c r="E155" s="39"/>
      <c r="F155" s="39"/>
      <c r="G155" s="39"/>
      <c r="H155" s="39"/>
      <c r="I155" s="39"/>
      <c r="K155" s="39"/>
    </row>
    <row r="156" spans="4:11">
      <c r="D156" s="39"/>
      <c r="E156" s="39"/>
      <c r="F156" s="39"/>
      <c r="G156" s="39"/>
      <c r="H156" s="39"/>
      <c r="I156" s="39"/>
      <c r="K156" s="39"/>
    </row>
    <row r="157" spans="4:11">
      <c r="D157" s="39"/>
      <c r="E157" s="39"/>
      <c r="F157" s="39"/>
      <c r="G157" s="39"/>
      <c r="H157" s="39"/>
      <c r="I157" s="39"/>
      <c r="K157" s="39"/>
    </row>
    <row r="158" spans="4:11">
      <c r="D158" s="39"/>
      <c r="E158" s="39"/>
      <c r="F158" s="39"/>
      <c r="G158" s="39"/>
      <c r="H158" s="39"/>
      <c r="I158" s="39"/>
      <c r="K158" s="39"/>
    </row>
    <row r="159" spans="4:11">
      <c r="D159" s="39"/>
      <c r="E159" s="39"/>
      <c r="F159" s="39"/>
      <c r="G159" s="39"/>
      <c r="H159" s="39"/>
      <c r="I159" s="39"/>
      <c r="K159" s="39"/>
    </row>
    <row r="160" spans="4:11">
      <c r="D160" s="39"/>
      <c r="E160" s="39"/>
      <c r="F160" s="39"/>
      <c r="G160" s="39"/>
      <c r="H160" s="39"/>
      <c r="I160" s="39"/>
      <c r="K160" s="39"/>
    </row>
    <row r="161" spans="4:11">
      <c r="D161" s="39"/>
      <c r="E161" s="39"/>
      <c r="F161" s="39"/>
      <c r="G161" s="39"/>
      <c r="H161" s="39"/>
      <c r="I161" s="39"/>
      <c r="K161" s="39"/>
    </row>
    <row r="162" spans="4:11">
      <c r="D162" s="39"/>
      <c r="E162" s="39"/>
      <c r="F162" s="39"/>
      <c r="G162" s="39"/>
      <c r="H162" s="39"/>
      <c r="I162" s="39"/>
      <c r="K162" s="39"/>
    </row>
    <row r="163" spans="4:11">
      <c r="D163" s="39"/>
      <c r="E163" s="39"/>
      <c r="F163" s="39"/>
      <c r="G163" s="39"/>
      <c r="H163" s="39"/>
      <c r="I163" s="39"/>
      <c r="K163" s="39"/>
    </row>
    <row r="164" spans="4:11">
      <c r="D164" s="39"/>
      <c r="E164" s="39"/>
      <c r="F164" s="39"/>
      <c r="G164" s="39"/>
      <c r="H164" s="39"/>
      <c r="I164" s="39"/>
      <c r="K164" s="39"/>
    </row>
    <row r="165" spans="4:11">
      <c r="D165" s="39"/>
      <c r="E165" s="39"/>
      <c r="F165" s="39"/>
      <c r="G165" s="39"/>
      <c r="H165" s="39"/>
      <c r="I165" s="39"/>
      <c r="K165" s="39"/>
    </row>
    <row r="166" spans="4:11">
      <c r="D166" s="39"/>
      <c r="E166" s="39"/>
      <c r="F166" s="39"/>
      <c r="G166" s="39"/>
      <c r="H166" s="39"/>
      <c r="I166" s="39"/>
      <c r="K166" s="39"/>
    </row>
    <row r="167" spans="4:11">
      <c r="D167" s="39"/>
      <c r="E167" s="39"/>
      <c r="F167" s="39"/>
      <c r="G167" s="39"/>
      <c r="H167" s="39"/>
      <c r="I167" s="39"/>
      <c r="K167" s="39"/>
    </row>
    <row r="168" spans="4:11">
      <c r="D168" s="39"/>
      <c r="E168" s="39"/>
      <c r="F168" s="39"/>
      <c r="G168" s="39"/>
      <c r="H168" s="39"/>
      <c r="I168" s="39"/>
      <c r="K168" s="39"/>
    </row>
    <row r="169" spans="4:11">
      <c r="D169" s="39"/>
      <c r="E169" s="39"/>
      <c r="F169" s="39"/>
      <c r="G169" s="39"/>
      <c r="H169" s="39"/>
      <c r="I169" s="39"/>
      <c r="K169" s="39"/>
    </row>
    <row r="170" spans="4:11">
      <c r="D170" s="39"/>
      <c r="E170" s="39"/>
      <c r="F170" s="39"/>
      <c r="G170" s="39"/>
      <c r="H170" s="39"/>
      <c r="I170" s="39"/>
      <c r="K170" s="39"/>
    </row>
    <row r="171" spans="4:11">
      <c r="D171" s="39"/>
      <c r="E171" s="39"/>
      <c r="F171" s="39"/>
      <c r="G171" s="39"/>
      <c r="H171" s="39"/>
      <c r="I171" s="39"/>
      <c r="K171" s="39"/>
    </row>
    <row r="172" spans="4:11">
      <c r="D172" s="39"/>
      <c r="E172" s="39"/>
      <c r="F172" s="39"/>
      <c r="G172" s="39"/>
      <c r="H172" s="39"/>
      <c r="I172" s="39"/>
      <c r="K172" s="39"/>
    </row>
    <row r="173" spans="4:11">
      <c r="D173" s="39"/>
      <c r="E173" s="39"/>
      <c r="F173" s="39"/>
      <c r="G173" s="39"/>
      <c r="H173" s="39"/>
      <c r="I173" s="39"/>
      <c r="K173" s="39"/>
    </row>
    <row r="174" spans="4:11">
      <c r="D174" s="39"/>
      <c r="E174" s="39"/>
      <c r="F174" s="39"/>
      <c r="G174" s="39"/>
      <c r="H174" s="39"/>
      <c r="I174" s="39"/>
      <c r="K174" s="39"/>
    </row>
    <row r="175" spans="4:11">
      <c r="D175" s="39"/>
      <c r="E175" s="39"/>
      <c r="F175" s="39"/>
      <c r="G175" s="39"/>
      <c r="H175" s="39"/>
      <c r="I175" s="39"/>
      <c r="K175" s="39"/>
    </row>
    <row r="176" spans="4:11">
      <c r="D176" s="39"/>
      <c r="E176" s="39"/>
      <c r="F176" s="39"/>
      <c r="G176" s="39"/>
      <c r="H176" s="39"/>
      <c r="I176" s="39"/>
      <c r="K176" s="39"/>
    </row>
    <row r="177" spans="4:11">
      <c r="D177" s="39"/>
      <c r="E177" s="39"/>
      <c r="F177" s="39"/>
      <c r="G177" s="39"/>
      <c r="H177" s="39"/>
      <c r="I177" s="39"/>
      <c r="K177" s="39"/>
    </row>
    <row r="178" spans="4:11">
      <c r="D178" s="39"/>
      <c r="E178" s="39"/>
      <c r="F178" s="39"/>
      <c r="G178" s="39"/>
      <c r="H178" s="39"/>
      <c r="I178" s="39"/>
      <c r="K178" s="39"/>
    </row>
    <row r="179" spans="4:11">
      <c r="D179" s="39"/>
      <c r="E179" s="39"/>
      <c r="F179" s="39"/>
      <c r="G179" s="39"/>
      <c r="H179" s="39"/>
      <c r="I179" s="39"/>
      <c r="K179" s="39"/>
    </row>
    <row r="180" spans="4:11">
      <c r="D180" s="39"/>
      <c r="E180" s="39"/>
      <c r="F180" s="39"/>
      <c r="G180" s="39"/>
      <c r="H180" s="39"/>
      <c r="I180" s="39"/>
      <c r="K180" s="39"/>
    </row>
    <row r="181" spans="4:11">
      <c r="D181" s="39"/>
      <c r="E181" s="39"/>
      <c r="F181" s="39"/>
      <c r="G181" s="39"/>
      <c r="H181" s="39"/>
      <c r="I181" s="39"/>
      <c r="K181" s="39"/>
    </row>
    <row r="182" spans="4:11">
      <c r="D182" s="39"/>
      <c r="E182" s="39"/>
      <c r="F182" s="39"/>
      <c r="G182" s="39"/>
      <c r="H182" s="39"/>
      <c r="I182" s="39"/>
      <c r="K182" s="39"/>
    </row>
    <row r="183" spans="4:11">
      <c r="D183" s="39"/>
      <c r="E183" s="39"/>
      <c r="F183" s="39"/>
      <c r="G183" s="39"/>
      <c r="H183" s="39"/>
      <c r="I183" s="39"/>
      <c r="K183" s="39"/>
    </row>
    <row r="184" spans="4:11">
      <c r="D184" s="39"/>
      <c r="E184" s="39"/>
      <c r="F184" s="39"/>
      <c r="G184" s="39"/>
      <c r="H184" s="39"/>
      <c r="I184" s="39"/>
      <c r="K184" s="39"/>
    </row>
    <row r="185" spans="4:11">
      <c r="D185" s="39"/>
      <c r="E185" s="39"/>
      <c r="F185" s="39"/>
      <c r="G185" s="39"/>
      <c r="H185" s="39"/>
      <c r="I185" s="39"/>
      <c r="K185" s="39"/>
    </row>
    <row r="186" spans="4:11">
      <c r="D186" s="39"/>
      <c r="E186" s="39"/>
      <c r="F186" s="39"/>
      <c r="G186" s="39"/>
      <c r="H186" s="39"/>
      <c r="I186" s="39"/>
      <c r="K186" s="39"/>
    </row>
    <row r="187" spans="4:11">
      <c r="D187" s="39"/>
      <c r="E187" s="39"/>
      <c r="F187" s="39"/>
      <c r="G187" s="39"/>
      <c r="H187" s="39"/>
      <c r="I187" s="39"/>
      <c r="K187" s="39"/>
    </row>
    <row r="188" spans="4:11">
      <c r="D188" s="39"/>
      <c r="E188" s="39"/>
      <c r="F188" s="39"/>
      <c r="G188" s="39"/>
      <c r="H188" s="39"/>
      <c r="I188" s="39"/>
      <c r="K188" s="39"/>
    </row>
    <row r="189" spans="4:11">
      <c r="D189" s="39"/>
      <c r="E189" s="39"/>
      <c r="F189" s="39"/>
      <c r="G189" s="39"/>
      <c r="H189" s="39"/>
      <c r="I189" s="39"/>
      <c r="K189" s="39"/>
    </row>
    <row r="190" spans="4:11">
      <c r="D190" s="39"/>
      <c r="E190" s="39"/>
      <c r="F190" s="39"/>
      <c r="G190" s="39"/>
      <c r="H190" s="39"/>
      <c r="I190" s="39"/>
      <c r="K190" s="39"/>
    </row>
    <row r="191" spans="4:11">
      <c r="D191" s="39"/>
      <c r="E191" s="39"/>
      <c r="F191" s="39"/>
      <c r="G191" s="39"/>
      <c r="H191" s="39"/>
      <c r="I191" s="39"/>
      <c r="K191" s="39"/>
    </row>
    <row r="192" spans="4:11">
      <c r="D192" s="39"/>
      <c r="E192" s="39"/>
      <c r="F192" s="39"/>
      <c r="G192" s="39"/>
      <c r="H192" s="39"/>
      <c r="I192" s="39"/>
      <c r="K192" s="39"/>
    </row>
    <row r="193" spans="4:11">
      <c r="D193" s="39"/>
      <c r="E193" s="39"/>
      <c r="F193" s="39"/>
      <c r="G193" s="39"/>
      <c r="H193" s="39"/>
      <c r="I193" s="39"/>
      <c r="K193" s="39"/>
    </row>
    <row r="194" spans="4:11">
      <c r="D194" s="39"/>
      <c r="E194" s="39"/>
      <c r="F194" s="39"/>
      <c r="G194" s="39"/>
      <c r="H194" s="39"/>
      <c r="I194" s="39"/>
      <c r="K194" s="39"/>
    </row>
    <row r="195" spans="4:11">
      <c r="D195" s="39"/>
      <c r="E195" s="39"/>
      <c r="F195" s="39"/>
      <c r="G195" s="39"/>
      <c r="H195" s="39"/>
      <c r="I195" s="39"/>
      <c r="K195" s="39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SheetLayoutView="90" workbookViewId="0">
      <selection activeCell="E21" sqref="E21"/>
    </sheetView>
  </sheetViews>
  <sheetFormatPr defaultColWidth="8.85546875" defaultRowHeight="15.75"/>
  <cols>
    <col min="1" max="1" width="40.140625" style="71" customWidth="1"/>
    <col min="2" max="2" width="8.42578125" style="71" customWidth="1"/>
    <col min="3" max="3" width="24.28515625" style="71" customWidth="1"/>
    <col min="4" max="4" width="20.7109375" style="72" customWidth="1"/>
    <col min="5" max="5" width="19.28515625" style="76" customWidth="1"/>
    <col min="6" max="6" width="17.7109375" style="72" customWidth="1"/>
    <col min="7" max="7" width="12.7109375" style="72" customWidth="1"/>
    <col min="8" max="8" width="17" style="72" customWidth="1"/>
    <col min="9" max="9" width="16.140625" style="51" customWidth="1"/>
    <col min="10" max="16384" width="8.85546875" style="51"/>
  </cols>
  <sheetData>
    <row r="1" spans="1:9">
      <c r="A1" s="229" t="s">
        <v>354</v>
      </c>
      <c r="B1" s="229"/>
      <c r="C1" s="229"/>
      <c r="D1" s="229"/>
      <c r="E1" s="229"/>
      <c r="F1" s="229"/>
      <c r="G1" s="229"/>
      <c r="H1" s="229"/>
      <c r="I1" s="50" t="s">
        <v>73</v>
      </c>
    </row>
    <row r="2" spans="1:9">
      <c r="A2" s="52"/>
      <c r="B2" s="70"/>
      <c r="C2" s="82"/>
      <c r="D2" s="74"/>
      <c r="E2" s="53"/>
      <c r="F2" s="54"/>
      <c r="G2" s="54"/>
      <c r="H2" s="54"/>
      <c r="I2" s="73"/>
    </row>
    <row r="3" spans="1:9">
      <c r="A3" s="230" t="s">
        <v>4</v>
      </c>
      <c r="B3" s="80"/>
      <c r="C3" s="80" t="s">
        <v>74</v>
      </c>
      <c r="D3" s="87"/>
      <c r="E3" s="85"/>
      <c r="F3" s="55" t="s">
        <v>5</v>
      </c>
      <c r="G3" s="56"/>
      <c r="H3" s="56"/>
      <c r="I3" s="94"/>
    </row>
    <row r="4" spans="1:9" ht="15.6" customHeight="1">
      <c r="A4" s="231"/>
      <c r="B4" s="81" t="s">
        <v>16</v>
      </c>
      <c r="C4" s="81" t="s">
        <v>75</v>
      </c>
      <c r="D4" s="88" t="s">
        <v>34</v>
      </c>
      <c r="E4" s="234" t="s">
        <v>334</v>
      </c>
      <c r="F4" s="92" t="s">
        <v>6</v>
      </c>
      <c r="G4" s="96" t="s">
        <v>9</v>
      </c>
      <c r="H4" s="96"/>
      <c r="I4" s="95" t="s">
        <v>2</v>
      </c>
    </row>
    <row r="5" spans="1:9">
      <c r="A5" s="231"/>
      <c r="B5" s="81" t="s">
        <v>17</v>
      </c>
      <c r="C5" s="81" t="s">
        <v>39</v>
      </c>
      <c r="D5" s="88" t="s">
        <v>35</v>
      </c>
      <c r="E5" s="235"/>
      <c r="F5" s="91" t="s">
        <v>7</v>
      </c>
      <c r="G5" s="57" t="s">
        <v>10</v>
      </c>
      <c r="H5" s="57" t="s">
        <v>11</v>
      </c>
      <c r="I5" s="95" t="s">
        <v>3</v>
      </c>
    </row>
    <row r="6" spans="1:9">
      <c r="A6" s="231"/>
      <c r="B6" s="81" t="s">
        <v>18</v>
      </c>
      <c r="C6" s="83" t="s">
        <v>40</v>
      </c>
      <c r="D6" s="88" t="s">
        <v>3</v>
      </c>
      <c r="E6" s="235"/>
      <c r="F6" s="91" t="s">
        <v>8</v>
      </c>
      <c r="G6" s="57"/>
      <c r="H6" s="57"/>
      <c r="I6" s="95"/>
    </row>
    <row r="7" spans="1:9">
      <c r="A7" s="232"/>
      <c r="B7" s="79"/>
      <c r="C7" s="84"/>
      <c r="D7" s="89"/>
      <c r="E7" s="236"/>
      <c r="F7" s="93"/>
      <c r="G7" s="97"/>
      <c r="H7" s="97"/>
      <c r="I7" s="90"/>
    </row>
    <row r="8" spans="1:9">
      <c r="A8" s="59">
        <v>1</v>
      </c>
      <c r="B8" s="78">
        <v>2</v>
      </c>
      <c r="C8" s="59">
        <v>3</v>
      </c>
      <c r="D8" s="86" t="s">
        <v>0</v>
      </c>
      <c r="E8" s="90">
        <v>5</v>
      </c>
      <c r="F8" s="90" t="s">
        <v>12</v>
      </c>
      <c r="G8" s="90" t="s">
        <v>13</v>
      </c>
      <c r="H8" s="90" t="s">
        <v>14</v>
      </c>
      <c r="I8" s="90" t="s">
        <v>15</v>
      </c>
    </row>
    <row r="9" spans="1:9" ht="31.5">
      <c r="A9" s="60" t="s">
        <v>76</v>
      </c>
      <c r="B9" s="61" t="s">
        <v>77</v>
      </c>
      <c r="C9" s="61" t="s">
        <v>19</v>
      </c>
      <c r="D9" s="138">
        <v>850000</v>
      </c>
      <c r="E9" s="62">
        <f>E17</f>
        <v>-2770502.0999999996</v>
      </c>
      <c r="F9" s="62"/>
      <c r="G9" s="62"/>
      <c r="H9" s="62">
        <f>E9</f>
        <v>-2770502.0999999996</v>
      </c>
      <c r="I9" s="58"/>
    </row>
    <row r="10" spans="1:9">
      <c r="A10" s="60" t="s">
        <v>78</v>
      </c>
      <c r="B10" s="61"/>
      <c r="C10" s="61"/>
      <c r="D10" s="98"/>
      <c r="E10" s="62"/>
      <c r="F10" s="62"/>
      <c r="G10" s="62"/>
      <c r="H10" s="62"/>
      <c r="I10" s="58"/>
    </row>
    <row r="11" spans="1:9" ht="31.5">
      <c r="A11" s="60" t="s">
        <v>79</v>
      </c>
      <c r="B11" s="61" t="s">
        <v>80</v>
      </c>
      <c r="C11" s="58" t="s">
        <v>19</v>
      </c>
      <c r="D11" s="138">
        <v>850000</v>
      </c>
      <c r="E11" s="62">
        <f>E17</f>
        <v>-2770502.0999999996</v>
      </c>
      <c r="F11" s="62"/>
      <c r="G11" s="62"/>
      <c r="H11" s="62">
        <f>E11</f>
        <v>-2770502.0999999996</v>
      </c>
      <c r="I11" s="58"/>
    </row>
    <row r="12" spans="1:9">
      <c r="A12" s="60" t="s">
        <v>81</v>
      </c>
      <c r="B12" s="61"/>
      <c r="C12" s="58"/>
      <c r="D12" s="138"/>
      <c r="E12" s="62"/>
      <c r="F12" s="62"/>
      <c r="G12" s="62"/>
      <c r="H12" s="62"/>
      <c r="I12" s="58"/>
    </row>
    <row r="13" spans="1:9">
      <c r="A13" s="60" t="s">
        <v>335</v>
      </c>
      <c r="B13" s="63"/>
      <c r="C13" s="58"/>
      <c r="D13" s="138"/>
      <c r="E13" s="62"/>
      <c r="F13" s="62"/>
      <c r="G13" s="62"/>
      <c r="H13" s="62"/>
      <c r="I13" s="58"/>
    </row>
    <row r="14" spans="1:9" ht="31.5">
      <c r="A14" s="60" t="s">
        <v>82</v>
      </c>
      <c r="B14" s="61" t="s">
        <v>83</v>
      </c>
      <c r="C14" s="58" t="s">
        <v>19</v>
      </c>
      <c r="D14" s="138"/>
      <c r="E14" s="62"/>
      <c r="F14" s="62"/>
      <c r="G14" s="62"/>
      <c r="H14" s="62"/>
      <c r="I14" s="58"/>
    </row>
    <row r="15" spans="1:9">
      <c r="A15" s="60" t="s">
        <v>81</v>
      </c>
      <c r="B15" s="61"/>
      <c r="C15" s="58"/>
      <c r="D15" s="138"/>
      <c r="E15" s="62"/>
      <c r="F15" s="62"/>
      <c r="G15" s="62"/>
      <c r="H15" s="62"/>
      <c r="I15" s="58"/>
    </row>
    <row r="16" spans="1:9">
      <c r="A16" s="60" t="s">
        <v>335</v>
      </c>
      <c r="B16" s="61"/>
      <c r="C16" s="58"/>
      <c r="D16" s="138"/>
      <c r="E16" s="62"/>
      <c r="F16" s="62"/>
      <c r="G16" s="62"/>
      <c r="H16" s="62"/>
      <c r="I16" s="58"/>
    </row>
    <row r="17" spans="1:9">
      <c r="A17" s="60" t="s">
        <v>84</v>
      </c>
      <c r="B17" s="61" t="s">
        <v>85</v>
      </c>
      <c r="C17" s="58"/>
      <c r="D17" s="138">
        <f>D19+D18</f>
        <v>850000</v>
      </c>
      <c r="E17" s="62">
        <f>E18+E19</f>
        <v>-2770502.0999999996</v>
      </c>
      <c r="F17" s="62"/>
      <c r="G17" s="62"/>
      <c r="H17" s="62">
        <f>E17</f>
        <v>-2770502.0999999996</v>
      </c>
      <c r="I17" s="58"/>
    </row>
    <row r="18" spans="1:9">
      <c r="A18" s="60" t="s">
        <v>86</v>
      </c>
      <c r="B18" s="61" t="s">
        <v>87</v>
      </c>
      <c r="C18" s="58" t="s">
        <v>88</v>
      </c>
      <c r="D18" s="62">
        <v>-17522400</v>
      </c>
      <c r="E18" s="62">
        <v>-16481894.109999999</v>
      </c>
      <c r="F18" s="62"/>
      <c r="G18" s="62"/>
      <c r="H18" s="62">
        <f>E18</f>
        <v>-16481894.109999999</v>
      </c>
      <c r="I18" s="58" t="s">
        <v>19</v>
      </c>
    </row>
    <row r="19" spans="1:9">
      <c r="A19" s="60" t="s">
        <v>89</v>
      </c>
      <c r="B19" s="61" t="s">
        <v>90</v>
      </c>
      <c r="C19" s="58" t="s">
        <v>91</v>
      </c>
      <c r="D19" s="62">
        <v>18372400</v>
      </c>
      <c r="E19" s="62">
        <f>'расходы (2)'!F10</f>
        <v>13711392.01</v>
      </c>
      <c r="F19" s="62"/>
      <c r="G19" s="62"/>
      <c r="H19" s="62">
        <f>E19</f>
        <v>13711392.01</v>
      </c>
      <c r="I19" s="58" t="s">
        <v>19</v>
      </c>
    </row>
    <row r="20" spans="1:9" ht="31.5">
      <c r="A20" s="60" t="s">
        <v>92</v>
      </c>
      <c r="B20" s="61" t="s">
        <v>93</v>
      </c>
      <c r="C20" s="58" t="s">
        <v>19</v>
      </c>
      <c r="D20" s="58" t="s">
        <v>19</v>
      </c>
      <c r="E20" s="64"/>
      <c r="F20" s="58"/>
      <c r="G20" s="58"/>
      <c r="H20" s="58"/>
      <c r="I20" s="58" t="s">
        <v>19</v>
      </c>
    </row>
    <row r="21" spans="1:9" ht="63">
      <c r="A21" s="60" t="s">
        <v>94</v>
      </c>
      <c r="B21" s="61" t="s">
        <v>95</v>
      </c>
      <c r="C21" s="58" t="s">
        <v>19</v>
      </c>
      <c r="D21" s="58" t="s">
        <v>19</v>
      </c>
      <c r="E21" s="64"/>
      <c r="F21" s="58"/>
      <c r="G21" s="58" t="s">
        <v>19</v>
      </c>
      <c r="H21" s="58"/>
      <c r="I21" s="58" t="s">
        <v>19</v>
      </c>
    </row>
    <row r="22" spans="1:9">
      <c r="A22" s="60" t="s">
        <v>81</v>
      </c>
      <c r="B22" s="61"/>
      <c r="C22" s="58"/>
      <c r="D22" s="58"/>
      <c r="E22" s="64"/>
      <c r="F22" s="58"/>
      <c r="G22" s="58"/>
      <c r="H22" s="58"/>
      <c r="I22" s="58"/>
    </row>
    <row r="23" spans="1:9" ht="31.5">
      <c r="A23" s="60" t="s">
        <v>96</v>
      </c>
      <c r="B23" s="61" t="s">
        <v>97</v>
      </c>
      <c r="C23" s="58" t="s">
        <v>19</v>
      </c>
      <c r="D23" s="58" t="s">
        <v>19</v>
      </c>
      <c r="E23" s="64"/>
      <c r="F23" s="58" t="s">
        <v>19</v>
      </c>
      <c r="G23" s="58" t="s">
        <v>19</v>
      </c>
      <c r="H23" s="58"/>
      <c r="I23" s="58" t="s">
        <v>19</v>
      </c>
    </row>
    <row r="24" spans="1:9" ht="31.5">
      <c r="A24" s="60" t="s">
        <v>98</v>
      </c>
      <c r="B24" s="61" t="s">
        <v>99</v>
      </c>
      <c r="C24" s="58" t="s">
        <v>19</v>
      </c>
      <c r="D24" s="58" t="s">
        <v>19</v>
      </c>
      <c r="E24" s="64"/>
      <c r="F24" s="58"/>
      <c r="G24" s="58" t="s">
        <v>19</v>
      </c>
      <c r="H24" s="58"/>
      <c r="I24" s="58" t="s">
        <v>19</v>
      </c>
    </row>
    <row r="25" spans="1:9">
      <c r="A25" s="65"/>
      <c r="B25" s="66"/>
      <c r="C25" s="67"/>
      <c r="D25" s="67"/>
      <c r="E25" s="68"/>
      <c r="F25" s="67"/>
      <c r="G25" s="67"/>
      <c r="H25" s="67"/>
      <c r="I25" s="67"/>
    </row>
    <row r="26" spans="1:9">
      <c r="A26" s="69"/>
      <c r="B26" s="69"/>
      <c r="C26" s="67"/>
      <c r="D26" s="67"/>
      <c r="E26" s="68"/>
      <c r="F26" s="67"/>
      <c r="G26" s="67"/>
      <c r="H26" s="67"/>
      <c r="I26" s="67"/>
    </row>
    <row r="27" spans="1:9" ht="31.15" customHeight="1">
      <c r="A27" s="233" t="s">
        <v>285</v>
      </c>
      <c r="B27" s="233"/>
      <c r="D27" s="67" t="s">
        <v>206</v>
      </c>
      <c r="E27" s="237" t="s">
        <v>100</v>
      </c>
      <c r="F27" s="237"/>
      <c r="G27" s="73" t="s">
        <v>101</v>
      </c>
      <c r="H27" s="73" t="s">
        <v>102</v>
      </c>
      <c r="I27" s="67"/>
    </row>
    <row r="28" spans="1:9">
      <c r="A28" s="71" t="s">
        <v>336</v>
      </c>
      <c r="D28" s="71"/>
      <c r="E28"/>
      <c r="F28"/>
      <c r="H28" s="73"/>
      <c r="I28" s="73"/>
    </row>
    <row r="29" spans="1:9">
      <c r="D29" s="73"/>
      <c r="E29" s="74"/>
    </row>
    <row r="30" spans="1:9">
      <c r="A30" s="71" t="s">
        <v>103</v>
      </c>
      <c r="C30" s="72" t="s">
        <v>284</v>
      </c>
      <c r="D30" s="73"/>
      <c r="E30" s="74"/>
      <c r="F30" s="73"/>
      <c r="G30" s="73"/>
      <c r="H30" s="73"/>
      <c r="I30" s="73"/>
    </row>
    <row r="31" spans="1:9">
      <c r="C31" s="75"/>
      <c r="D31" s="73"/>
      <c r="E31" s="74"/>
      <c r="F31" s="73"/>
      <c r="G31" s="73"/>
      <c r="H31" s="73"/>
      <c r="I31" s="73"/>
    </row>
    <row r="32" spans="1:9">
      <c r="D32" s="73"/>
      <c r="E32" s="74"/>
      <c r="F32" s="73"/>
      <c r="G32" s="73"/>
      <c r="H32" s="73"/>
      <c r="I32" s="73"/>
    </row>
    <row r="33" spans="1:9">
      <c r="A33"/>
      <c r="B33"/>
      <c r="C33"/>
      <c r="D33" s="73"/>
      <c r="E33" s="74"/>
      <c r="F33" s="73"/>
      <c r="G33" s="73"/>
      <c r="H33" s="73"/>
      <c r="I33" s="73"/>
    </row>
    <row r="34" spans="1:9">
      <c r="A34"/>
      <c r="B34"/>
      <c r="C34"/>
      <c r="D34" s="76"/>
    </row>
    <row r="35" spans="1:9">
      <c r="A35"/>
      <c r="B35"/>
      <c r="C35"/>
      <c r="D35" s="76"/>
    </row>
    <row r="36" spans="1:9">
      <c r="A36"/>
      <c r="B36"/>
      <c r="C36"/>
      <c r="D36" s="77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(2)</vt:lpstr>
      <vt:lpstr>источники (2)</vt:lpstr>
      <vt:lpstr>'расходы (2)'!Заголовки_для_печати</vt:lpstr>
      <vt:lpstr>Доходы!Область_печати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Irina</cp:lastModifiedBy>
  <cp:lastPrinted>2018-12-04T08:44:03Z</cp:lastPrinted>
  <dcterms:created xsi:type="dcterms:W3CDTF">1999-06-18T11:49:53Z</dcterms:created>
  <dcterms:modified xsi:type="dcterms:W3CDTF">2019-02-19T06:35:53Z</dcterms:modified>
</cp:coreProperties>
</file>