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7.20\"/>
    </mc:Choice>
  </mc:AlternateContent>
  <xr:revisionPtr revIDLastSave="0" documentId="13_ncr:1_{36FFAA22-B0AE-46AA-B4FD-F0FC6F667622}" xr6:coauthVersionLast="45" xr6:coauthVersionMax="45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Доходы (4)" sheetId="17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(4)'!$A$1:$I$111</definedName>
    <definedName name="_xlnm.Print_Area" localSheetId="2">'источники (2)'!$A$1:$I$31</definedName>
    <definedName name="_xlnm.Print_Area" localSheetId="1">'расходы (2)'!$A$1:$K$92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9" l="1"/>
  <c r="E18" i="9" l="1"/>
  <c r="G81" i="8"/>
  <c r="H81" i="8"/>
  <c r="I81" i="8"/>
  <c r="F92" i="8"/>
  <c r="D92" i="8"/>
  <c r="D24" i="17"/>
  <c r="D23" i="17" s="1"/>
  <c r="E25" i="17"/>
  <c r="H25" i="17" s="1"/>
  <c r="I25" i="17" s="1"/>
  <c r="H26" i="17"/>
  <c r="I26" i="17" s="1"/>
  <c r="H27" i="17"/>
  <c r="I27" i="17"/>
  <c r="H28" i="17"/>
  <c r="I28" i="17"/>
  <c r="H29" i="17"/>
  <c r="I29" i="17" s="1"/>
  <c r="H30" i="17"/>
  <c r="I30" i="17"/>
  <c r="E31" i="17"/>
  <c r="H31" i="17"/>
  <c r="I31" i="17"/>
  <c r="H32" i="17"/>
  <c r="I32" i="17"/>
  <c r="H33" i="17"/>
  <c r="I33" i="17" s="1"/>
  <c r="H34" i="17"/>
  <c r="I34" i="17"/>
  <c r="E35" i="17"/>
  <c r="H35" i="17"/>
  <c r="I35" i="17"/>
  <c r="H36" i="17"/>
  <c r="I36" i="17"/>
  <c r="H37" i="17"/>
  <c r="I37" i="17" s="1"/>
  <c r="H38" i="17"/>
  <c r="I38" i="17"/>
  <c r="H39" i="17"/>
  <c r="I39" i="17"/>
  <c r="D40" i="17"/>
  <c r="D41" i="17"/>
  <c r="E42" i="17"/>
  <c r="H42" i="17"/>
  <c r="I42" i="17" s="1"/>
  <c r="H43" i="17"/>
  <c r="I43" i="17"/>
  <c r="H44" i="17"/>
  <c r="I44" i="17"/>
  <c r="H45" i="17"/>
  <c r="I45" i="17" s="1"/>
  <c r="D46" i="17"/>
  <c r="I46" i="17" s="1"/>
  <c r="E46" i="17"/>
  <c r="H46" i="17" s="1"/>
  <c r="H47" i="17"/>
  <c r="I47" i="17" s="1"/>
  <c r="D49" i="17"/>
  <c r="D48" i="17" s="1"/>
  <c r="E50" i="17"/>
  <c r="E49" i="17" s="1"/>
  <c r="H50" i="17"/>
  <c r="I50" i="17"/>
  <c r="H51" i="17"/>
  <c r="I51" i="17"/>
  <c r="H52" i="17"/>
  <c r="I52" i="17" s="1"/>
  <c r="H53" i="17"/>
  <c r="I53" i="17"/>
  <c r="E55" i="17"/>
  <c r="H55" i="17" s="1"/>
  <c r="D56" i="17"/>
  <c r="D55" i="17" s="1"/>
  <c r="E56" i="17"/>
  <c r="H56" i="17"/>
  <c r="I56" i="17"/>
  <c r="H57" i="17"/>
  <c r="I57" i="17"/>
  <c r="H58" i="17"/>
  <c r="I58" i="17" s="1"/>
  <c r="H59" i="17"/>
  <c r="I59" i="17"/>
  <c r="H60" i="17"/>
  <c r="I60" i="17"/>
  <c r="D61" i="17"/>
  <c r="D54" i="17" s="1"/>
  <c r="E61" i="17"/>
  <c r="H61" i="17"/>
  <c r="I61" i="17"/>
  <c r="E62" i="17"/>
  <c r="H62" i="17"/>
  <c r="I62" i="17"/>
  <c r="H63" i="17"/>
  <c r="I63" i="17"/>
  <c r="H64" i="17"/>
  <c r="I64" i="17" s="1"/>
  <c r="H65" i="17"/>
  <c r="I65" i="17"/>
  <c r="D67" i="17"/>
  <c r="D66" i="17" s="1"/>
  <c r="E68" i="17"/>
  <c r="H68" i="17" s="1"/>
  <c r="I68" i="17" s="1"/>
  <c r="H69" i="17"/>
  <c r="I69" i="17" s="1"/>
  <c r="D71" i="17"/>
  <c r="D70" i="17" s="1"/>
  <c r="D72" i="17"/>
  <c r="E72" i="17"/>
  <c r="E71" i="17" s="1"/>
  <c r="H72" i="17"/>
  <c r="I72" i="17" s="1"/>
  <c r="H73" i="17"/>
  <c r="I73" i="17"/>
  <c r="E75" i="17"/>
  <c r="H75" i="17" s="1"/>
  <c r="D76" i="17"/>
  <c r="D75" i="17" s="1"/>
  <c r="E76" i="17"/>
  <c r="H76" i="17"/>
  <c r="I76" i="17"/>
  <c r="H77" i="17"/>
  <c r="I77" i="17"/>
  <c r="D78" i="17"/>
  <c r="D79" i="17"/>
  <c r="E79" i="17"/>
  <c r="E78" i="17" s="1"/>
  <c r="H78" i="17" s="1"/>
  <c r="I78" i="17" s="1"/>
  <c r="H79" i="17"/>
  <c r="I79" i="17" s="1"/>
  <c r="H80" i="17"/>
  <c r="I80" i="17"/>
  <c r="E82" i="17"/>
  <c r="H82" i="17" s="1"/>
  <c r="D83" i="17"/>
  <c r="D82" i="17" s="1"/>
  <c r="E83" i="17"/>
  <c r="H83" i="17"/>
  <c r="I83" i="17"/>
  <c r="H84" i="17"/>
  <c r="I84" i="17"/>
  <c r="D85" i="17"/>
  <c r="E85" i="17"/>
  <c r="H85" i="17"/>
  <c r="I85" i="17"/>
  <c r="D86" i="17"/>
  <c r="E86" i="17"/>
  <c r="H86" i="17"/>
  <c r="I86" i="17" s="1"/>
  <c r="H87" i="17"/>
  <c r="I87" i="17"/>
  <c r="H89" i="17"/>
  <c r="I89" i="17"/>
  <c r="E90" i="17"/>
  <c r="E88" i="17" s="1"/>
  <c r="H88" i="17" s="1"/>
  <c r="I88" i="17" s="1"/>
  <c r="E92" i="17"/>
  <c r="H92" i="17" s="1"/>
  <c r="I92" i="17" s="1"/>
  <c r="H93" i="17"/>
  <c r="I93" i="17" s="1"/>
  <c r="D97" i="17"/>
  <c r="D96" i="17" s="1"/>
  <c r="E97" i="17"/>
  <c r="H97" i="17" s="1"/>
  <c r="H98" i="17"/>
  <c r="I98" i="17" s="1"/>
  <c r="D99" i="17"/>
  <c r="E100" i="17"/>
  <c r="H100" i="17" s="1"/>
  <c r="I100" i="17" s="1"/>
  <c r="H101" i="17"/>
  <c r="I101" i="17" s="1"/>
  <c r="H102" i="17"/>
  <c r="I102" i="17"/>
  <c r="D103" i="17"/>
  <c r="I103" i="17" s="1"/>
  <c r="E103" i="17"/>
  <c r="H103" i="17"/>
  <c r="H104" i="17"/>
  <c r="I104" i="17"/>
  <c r="H105" i="17"/>
  <c r="I105" i="17"/>
  <c r="D106" i="17"/>
  <c r="I106" i="17" s="1"/>
  <c r="H106" i="17"/>
  <c r="H107" i="17"/>
  <c r="I107" i="17" s="1"/>
  <c r="E108" i="17"/>
  <c r="H108" i="17"/>
  <c r="I108" i="17" s="1"/>
  <c r="D109" i="17"/>
  <c r="I109" i="17" s="1"/>
  <c r="H109" i="17"/>
  <c r="H110" i="17"/>
  <c r="I110" i="17"/>
  <c r="H111" i="17"/>
  <c r="I111" i="17"/>
  <c r="D112" i="17"/>
  <c r="D74" i="17" l="1"/>
  <c r="I74" i="17" s="1"/>
  <c r="I75" i="17"/>
  <c r="D94" i="17"/>
  <c r="I55" i="17"/>
  <c r="H49" i="17"/>
  <c r="I49" i="17" s="1"/>
  <c r="E48" i="17"/>
  <c r="H48" i="17" s="1"/>
  <c r="I48" i="17" s="1"/>
  <c r="I54" i="17"/>
  <c r="D81" i="17"/>
  <c r="I82" i="17"/>
  <c r="H71" i="17"/>
  <c r="I71" i="17" s="1"/>
  <c r="E70" i="17"/>
  <c r="H70" i="17" s="1"/>
  <c r="I70" i="17" s="1"/>
  <c r="D22" i="17"/>
  <c r="E91" i="17"/>
  <c r="H91" i="17" s="1"/>
  <c r="I91" i="17" s="1"/>
  <c r="E67" i="17"/>
  <c r="E24" i="17"/>
  <c r="I97" i="17"/>
  <c r="E96" i="17"/>
  <c r="E81" i="17"/>
  <c r="H81" i="17" s="1"/>
  <c r="E74" i="17"/>
  <c r="H74" i="17" s="1"/>
  <c r="E54" i="17"/>
  <c r="H54" i="17" s="1"/>
  <c r="E41" i="17"/>
  <c r="H90" i="17"/>
  <c r="I90" i="17" s="1"/>
  <c r="E99" i="17"/>
  <c r="H99" i="17" s="1"/>
  <c r="I99" i="17" s="1"/>
  <c r="E19" i="9"/>
  <c r="F81" i="8"/>
  <c r="F64" i="8"/>
  <c r="J63" i="8"/>
  <c r="D64" i="8"/>
  <c r="E95" i="17" l="1"/>
  <c r="H96" i="17"/>
  <c r="I96" i="17" s="1"/>
  <c r="H24" i="17"/>
  <c r="I24" i="17" s="1"/>
  <c r="E23" i="17"/>
  <c r="H67" i="17"/>
  <c r="I67" i="17" s="1"/>
  <c r="E66" i="17"/>
  <c r="H66" i="17" s="1"/>
  <c r="I66" i="17" s="1"/>
  <c r="D21" i="17"/>
  <c r="D95" i="17"/>
  <c r="E40" i="17"/>
  <c r="H40" i="17" s="1"/>
  <c r="I40" i="17" s="1"/>
  <c r="H41" i="17"/>
  <c r="I41" i="17" s="1"/>
  <c r="I81" i="17"/>
  <c r="G10" i="8"/>
  <c r="H10" i="8"/>
  <c r="D81" i="8"/>
  <c r="D55" i="8"/>
  <c r="D50" i="8"/>
  <c r="D46" i="8"/>
  <c r="J79" i="8"/>
  <c r="I79" i="8"/>
  <c r="F78" i="8"/>
  <c r="J78" i="8" s="1"/>
  <c r="F77" i="8"/>
  <c r="J77" i="8" s="1"/>
  <c r="F76" i="8"/>
  <c r="J76" i="8" s="1"/>
  <c r="J75" i="8"/>
  <c r="E46" i="8"/>
  <c r="F46" i="8"/>
  <c r="G46" i="8"/>
  <c r="H46" i="8"/>
  <c r="D37" i="8"/>
  <c r="G37" i="8"/>
  <c r="H37" i="8"/>
  <c r="H23" i="17" l="1"/>
  <c r="I23" i="17" s="1"/>
  <c r="E22" i="17"/>
  <c r="H95" i="17"/>
  <c r="I95" i="17" s="1"/>
  <c r="E94" i="17"/>
  <c r="H94" i="17" s="1"/>
  <c r="I94" i="17" s="1"/>
  <c r="D10" i="8"/>
  <c r="I77" i="8"/>
  <c r="I76" i="8"/>
  <c r="I75" i="8"/>
  <c r="I78" i="8"/>
  <c r="H22" i="17" l="1"/>
  <c r="I22" i="17" s="1"/>
  <c r="E21" i="17"/>
  <c r="H21" i="17" s="1"/>
  <c r="I21" i="17" s="1"/>
  <c r="I84" i="8" l="1"/>
  <c r="J61" i="8"/>
  <c r="J18" i="8" l="1"/>
  <c r="I18" i="8"/>
  <c r="I29" i="8" l="1"/>
  <c r="J29" i="8"/>
  <c r="L29" i="8" s="1"/>
  <c r="I32" i="8" l="1"/>
  <c r="J32" i="8"/>
  <c r="L32" i="8" s="1"/>
  <c r="F58" i="8" l="1"/>
  <c r="D87" i="8" l="1"/>
  <c r="D60" i="8"/>
  <c r="D89" i="8"/>
  <c r="J84" i="8"/>
  <c r="E85" i="8"/>
  <c r="F85" i="8"/>
  <c r="G85" i="8"/>
  <c r="H85" i="8"/>
  <c r="I85" i="8"/>
  <c r="D85" i="8"/>
  <c r="E83" i="8"/>
  <c r="G83" i="8"/>
  <c r="H83" i="8"/>
  <c r="D83" i="8"/>
  <c r="J49" i="8"/>
  <c r="E50" i="8"/>
  <c r="F50" i="8"/>
  <c r="G50" i="8"/>
  <c r="H50" i="8"/>
  <c r="I48" i="8"/>
  <c r="I47" i="8"/>
  <c r="L44" i="8"/>
  <c r="J44" i="8"/>
  <c r="I44" i="8"/>
  <c r="J30" i="8"/>
  <c r="L30" i="8" s="1"/>
  <c r="F12" i="8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L35" i="8" s="1"/>
  <c r="J34" i="8"/>
  <c r="L34" i="8" s="1"/>
  <c r="J33" i="8"/>
  <c r="L33" i="8" s="1"/>
  <c r="J31" i="8"/>
  <c r="L31" i="8" s="1"/>
  <c r="J28" i="8"/>
  <c r="L28" i="8" s="1"/>
  <c r="J27" i="8"/>
  <c r="L27" i="8" s="1"/>
  <c r="J26" i="8"/>
  <c r="L26" i="8" s="1"/>
  <c r="J25" i="8"/>
  <c r="L25" i="8" s="1"/>
  <c r="J23" i="8"/>
  <c r="L23" i="8" s="1"/>
  <c r="J22" i="8"/>
  <c r="J19" i="8"/>
  <c r="L19" i="8" s="1"/>
  <c r="J14" i="8"/>
  <c r="J17" i="8"/>
  <c r="J11" i="8"/>
  <c r="L11" i="8" s="1"/>
  <c r="J13" i="8"/>
  <c r="L13" i="8" s="1"/>
  <c r="J24" i="8"/>
  <c r="L24" i="8" s="1"/>
  <c r="J41" i="8"/>
  <c r="J42" i="8"/>
  <c r="L41" i="8" s="1"/>
  <c r="J43" i="8"/>
  <c r="J45" i="8"/>
  <c r="L43" i="8" s="1"/>
  <c r="J47" i="8"/>
  <c r="J48" i="8"/>
  <c r="L47" i="8" s="1"/>
  <c r="J54" i="8"/>
  <c r="J56" i="8"/>
  <c r="J57" i="8"/>
  <c r="J59" i="8"/>
  <c r="J62" i="8"/>
  <c r="J65" i="8"/>
  <c r="L64" i="8" s="1"/>
  <c r="J66" i="8"/>
  <c r="L65" i="8" s="1"/>
  <c r="J67" i="8"/>
  <c r="L66" i="8" s="1"/>
  <c r="J68" i="8"/>
  <c r="L67" i="8" s="1"/>
  <c r="J69" i="8"/>
  <c r="L68" i="8" s="1"/>
  <c r="J72" i="8"/>
  <c r="L71" i="8" s="1"/>
  <c r="J73" i="8"/>
  <c r="J80" i="8"/>
  <c r="L74" i="8" s="1"/>
  <c r="J86" i="8"/>
  <c r="J88" i="8"/>
  <c r="L86" i="8" s="1"/>
  <c r="J90" i="8"/>
  <c r="E64" i="8"/>
  <c r="G64" i="8"/>
  <c r="H64" i="8"/>
  <c r="I62" i="8"/>
  <c r="J40" i="8"/>
  <c r="F60" i="8"/>
  <c r="I60" i="8" s="1"/>
  <c r="F53" i="8"/>
  <c r="J53" i="8" s="1"/>
  <c r="F52" i="8"/>
  <c r="J52" i="8" s="1"/>
  <c r="L51" i="8" s="1"/>
  <c r="F51" i="8"/>
  <c r="J51" i="8" s="1"/>
  <c r="F74" i="8"/>
  <c r="F71" i="8"/>
  <c r="J71" i="8" s="1"/>
  <c r="L70" i="8" s="1"/>
  <c r="F70" i="8"/>
  <c r="I70" i="8" s="1"/>
  <c r="F89" i="8"/>
  <c r="I89" i="8" s="1"/>
  <c r="E89" i="8"/>
  <c r="G55" i="8"/>
  <c r="G58" i="8"/>
  <c r="G89" i="8"/>
  <c r="H55" i="8"/>
  <c r="H58" i="8"/>
  <c r="H89" i="8"/>
  <c r="I41" i="8"/>
  <c r="I42" i="8"/>
  <c r="I45" i="8"/>
  <c r="I43" i="8"/>
  <c r="I40" i="8"/>
  <c r="I56" i="8"/>
  <c r="I57" i="8"/>
  <c r="I65" i="8"/>
  <c r="I68" i="8"/>
  <c r="I80" i="8"/>
  <c r="I73" i="8"/>
  <c r="I72" i="8"/>
  <c r="I69" i="8"/>
  <c r="I67" i="8"/>
  <c r="I66" i="8"/>
  <c r="I86" i="8"/>
  <c r="I54" i="8"/>
  <c r="E55" i="8"/>
  <c r="D39" i="8"/>
  <c r="D58" i="8"/>
  <c r="J58" i="8" s="1"/>
  <c r="F87" i="8"/>
  <c r="I87" i="8" s="1"/>
  <c r="E58" i="8"/>
  <c r="E81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L42" i="8"/>
  <c r="L45" i="8"/>
  <c r="L46" i="8"/>
  <c r="K55" i="8"/>
  <c r="K58" i="8" s="1"/>
  <c r="I59" i="8"/>
  <c r="L59" i="8"/>
  <c r="L81" i="8"/>
  <c r="F83" i="8"/>
  <c r="L82" i="8"/>
  <c r="I88" i="8"/>
  <c r="I90" i="8"/>
  <c r="J85" i="8" l="1"/>
  <c r="L79" i="8" s="1"/>
  <c r="L78" i="8"/>
  <c r="J70" i="8"/>
  <c r="L69" i="8" s="1"/>
  <c r="J46" i="8"/>
  <c r="I46" i="8"/>
  <c r="I12" i="8"/>
  <c r="J87" i="8"/>
  <c r="I52" i="8"/>
  <c r="J83" i="8"/>
  <c r="L77" i="8" s="1"/>
  <c r="J39" i="8"/>
  <c r="D19" i="9"/>
  <c r="L89" i="8"/>
  <c r="J60" i="8"/>
  <c r="I35" i="8"/>
  <c r="H92" i="8"/>
  <c r="G92" i="8"/>
  <c r="J35" i="8"/>
  <c r="I38" i="8"/>
  <c r="J20" i="8"/>
  <c r="L20" i="8" s="1"/>
  <c r="I20" i="8"/>
  <c r="I74" i="8"/>
  <c r="E15" i="8"/>
  <c r="J16" i="8"/>
  <c r="L16" i="8" s="1"/>
  <c r="I53" i="8"/>
  <c r="J74" i="8"/>
  <c r="L72" i="8" s="1"/>
  <c r="J82" i="8"/>
  <c r="L76" i="8" s="1"/>
  <c r="J89" i="8"/>
  <c r="L88" i="8" s="1"/>
  <c r="I64" i="8"/>
  <c r="I50" i="8"/>
  <c r="L14" i="8"/>
  <c r="I58" i="8"/>
  <c r="J12" i="8"/>
  <c r="I71" i="8"/>
  <c r="I82" i="8"/>
  <c r="I83" i="8" s="1"/>
  <c r="J50" i="8"/>
  <c r="I51" i="8"/>
  <c r="L62" i="8"/>
  <c r="I30" i="8"/>
  <c r="F55" i="8"/>
  <c r="J55" i="8" s="1"/>
  <c r="L53" i="8" s="1"/>
  <c r="J64" i="8"/>
  <c r="J21" i="8"/>
  <c r="L21" i="8" s="1"/>
  <c r="J81" i="8" l="1"/>
  <c r="L80" i="8" s="1"/>
  <c r="F15" i="8"/>
  <c r="E37" i="8"/>
  <c r="E10" i="8" s="1"/>
  <c r="L12" i="8"/>
  <c r="I55" i="8"/>
  <c r="J15" i="8"/>
  <c r="L15" i="8" s="1"/>
  <c r="L75" i="8" l="1"/>
  <c r="J37" i="8"/>
  <c r="I15" i="8"/>
  <c r="I37" i="8" s="1"/>
  <c r="I10" i="8" s="1"/>
  <c r="F37" i="8"/>
  <c r="D17" i="9"/>
  <c r="D11" i="9" s="1"/>
  <c r="D9" i="9" s="1"/>
  <c r="H18" i="9"/>
  <c r="F10" i="8" l="1"/>
  <c r="H19" i="9"/>
  <c r="E17" i="9"/>
  <c r="I92" i="8" l="1"/>
  <c r="J10" i="8"/>
  <c r="E9" i="9"/>
  <c r="H9" i="9" s="1"/>
  <c r="H17" i="9"/>
  <c r="E11" i="9"/>
  <c r="H11" i="9" s="1"/>
</calcChain>
</file>

<file path=xl/sharedStrings.xml><?xml version="1.0" encoding="utf-8"?>
<sst xmlns="http://schemas.openxmlformats.org/spreadsheetml/2006/main" count="679" uniqueCount="356">
  <si>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</si>
  <si>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</si>
  <si>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</si>
  <si>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</si>
  <si>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</si>
  <si>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</si>
  <si>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</si>
  <si>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</si>
  <si>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</si>
  <si>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</si>
  <si>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</si>
  <si>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</si>
  <si>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</si>
  <si>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</si>
  <si>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</si>
  <si>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</si>
  <si>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</si>
  <si>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</si>
  <si>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</si>
  <si>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</si>
  <si>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</si>
  <si>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</si>
  <si>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</si>
  <si>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</si>
  <si>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</si>
  <si>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</si>
  <si>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</si>
  <si>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</si>
  <si>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</si>
  <si>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</si>
  <si>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</si>
  <si>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</si>
  <si>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</si>
  <si>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</si>
  <si>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</si>
  <si>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</si>
  <si>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</si>
  <si>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</si>
  <si>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</si>
  <si>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</si>
  <si>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</si>
  <si>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</si>
  <si>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</si>
  <si>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</si>
  <si>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</si>
  <si>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</si>
  <si>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</si>
  <si>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</si>
  <si>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</si>
  <si>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</si>
  <si>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</si>
  <si>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</si>
  <si>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</si>
  <si>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</si>
  <si>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</si>
  <si>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</si>
  <si>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</si>
  <si>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</si>
  <si>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</si>
  <si>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</si>
  <si>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</si>
  <si>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</si>
  <si>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</si>
  <si>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</si>
  <si>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</si>
  <si>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</si>
  <si>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</si>
  <si>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</si>
  <si>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</si>
  <si>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</si>
  <si>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</si>
  <si>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</si>
  <si>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</si>
  <si>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</si>
  <si>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</si>
  <si>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</si>
  <si>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</si>
  <si>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</si>
  <si>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</si>
  <si>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</si>
  <si>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</si>
  <si>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</si>
  <si>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</si>
  <si>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</si>
  <si>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</si>
  <si>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</si>
  <si>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</si>
  <si>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</si>
  <si>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</si>
  <si>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</si>
  <si>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</si>
  <si>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</si>
  <si>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</si>
  <si>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</si>
  <si>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</si>
  <si>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</si>
  <si>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</si>
  <si>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</si>
  <si>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</si>
  <si>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</si>
  <si>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</si>
  <si>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</si>
  <si>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</si>
  <si>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</si>
  <si>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</si>
  <si>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</si>
  <si>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</si>
  <si>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</si>
  <si>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</si>
  <si>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</si>
  <si>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</si>
  <si>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</si>
  <si>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</si>
  <si>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</si>
  <si>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</si>
  <si>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</si>
  <si>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</si>
  <si>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</si>
  <si>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</si>
  <si>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</si>
  <si>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</si>
  <si>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</si>
  <si>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</si>
  <si>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</si>
  <si>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</si>
  <si>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</si>
  <si>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</si>
  <si>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</si>
  <si>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</si>
  <si>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</si>
  <si>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</si>
  <si>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</si>
  <si>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</si>
  <si>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</si>
  <si>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</si>
  <si>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</si>
  <si>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</si>
  <si>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</si>
  <si>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</si>
  <si>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</si>
  <si>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</si>
  <si>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</si>
  <si>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</si>
  <si>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</si>
  <si>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</si>
  <si>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</si>
  <si>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</si>
  <si>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</si>
  <si>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</si>
  <si>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</si>
  <si>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</si>
  <si>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</si>
  <si>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</si>
  <si>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</si>
  <si>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</si>
  <si>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</si>
  <si>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</si>
  <si>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</si>
  <si>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</si>
  <si>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</si>
  <si>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</si>
  <si>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</si>
  <si>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</si>
  <si>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</si>
  <si>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</si>
  <si>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</si>
  <si>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</si>
  <si>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</si>
  <si>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</si>
  <si>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</si>
  <si>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</si>
  <si>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</si>
  <si>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</si>
  <si>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</si>
  <si>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</si>
  <si>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</si>
  <si>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</si>
  <si>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</si>
  <si>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</si>
  <si>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</si>
  <si>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</si>
  <si>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</si>
  <si>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</si>
  <si>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</si>
  <si>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</si>
  <si>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</si>
  <si>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</si>
  <si>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</si>
  <si>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</si>
  <si>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</si>
  <si>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</si>
  <si>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</si>
  <si>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</si>
  <si>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</si>
  <si>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</si>
  <si>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</si>
  <si>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</si>
  <si>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</si>
  <si>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</si>
  <si>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</si>
  <si>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</si>
  <si>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</si>
  <si>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</si>
  <si>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</si>
  <si>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</si>
  <si>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</si>
  <si>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</si>
  <si>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</si>
  <si>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</si>
  <si>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</si>
  <si>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</si>
  <si>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</si>
  <si>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</si>
  <si>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</si>
  <si>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</si>
  <si>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</si>
  <si>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</si>
  <si>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</si>
  <si>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</si>
  <si>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</si>
  <si>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</si>
  <si>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</si>
  <si>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</si>
  <si>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</si>
  <si>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</si>
  <si>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</si>
  <si>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</si>
  <si>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</si>
  <si>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</si>
  <si>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</si>
  <si>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</si>
  <si>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</si>
  <si>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</si>
  <si>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</si>
  <si>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</si>
  <si>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</si>
  <si>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</si>
  <si>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</si>
  <si>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</si>
  <si>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</si>
  <si>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</si>
  <si>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</si>
  <si>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</si>
  <si>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</si>
  <si>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</si>
  <si>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</si>
  <si>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</si>
  <si>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</si>
  <si>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</si>
  <si>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</si>
  <si>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</si>
  <si>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</si>
  <si>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</si>
  <si>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</si>
  <si>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</si>
  <si>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</si>
  <si>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</si>
  <si>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</si>
  <si>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</si>
  <si>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</si>
  <si>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</si>
  <si>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</si>
  <si>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</si>
  <si>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</si>
  <si>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</si>
  <si>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</si>
  <si>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</si>
  <si>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</si>
  <si>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</si>
  <si>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</si>
  <si>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</si>
  <si>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</si>
  <si>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</si>
  <si>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</si>
  <si>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</si>
  <si>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</si>
  <si>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</si>
  <si>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</si>
  <si>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</si>
  <si>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</si>
  <si>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</si>
  <si>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</si>
  <si>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</si>
  <si>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</si>
  <si>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</si>
  <si>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</si>
  <si>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</si>
  <si>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</si>
  <si>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</si>
  <si>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</si>
  <si>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</si>
  <si>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</si>
  <si>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</si>
  <si>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</si>
  <si>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</si>
  <si>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</si>
  <si>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</si>
  <si>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</si>
  <si>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</si>
  <si>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</si>
  <si>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</si>
  <si>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</si>
  <si>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</si>
  <si>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</si>
  <si>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</si>
  <si>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</si>
  <si>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</si>
  <si>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</si>
  <si>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</si>
  <si>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</si>
  <si>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</si>
  <si>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</si>
  <si>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</si>
  <si>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</si>
  <si>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</si>
  <si>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</si>
  <si>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</si>
  <si>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</si>
  <si>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</si>
  <si>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</si>
  <si>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</si>
  <si>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</si>
  <si>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</si>
  <si>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</si>
  <si>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</si>
  <si>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</si>
  <si>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</si>
  <si>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</si>
  <si>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</si>
  <si>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</si>
  <si>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</si>
  <si>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</si>
  <si>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</si>
  <si>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</si>
  <si>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</si>
  <si>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</si>
  <si>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</si>
  <si>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</si>
  <si>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951 0503 0920028980 244 23</t>
  </si>
  <si>
    <t>ф 123 ПСД на газификацию</t>
  </si>
  <si>
    <t>951 0503 0910028890 243 23</t>
  </si>
  <si>
    <t>на 01.07.20г.</t>
  </si>
  <si>
    <t>Межбюдж.трансферт ЖКХ</t>
  </si>
  <si>
    <t>951 0502 9990085030 540 00</t>
  </si>
  <si>
    <t xml:space="preserve">                    3. Источники финансирования дефицита бюджета на 01.07.2020 г</t>
  </si>
  <si>
    <t>116 10123 01 0000 140</t>
  </si>
  <si>
    <t>0,0,</t>
  </si>
  <si>
    <t>116 10120 00 0000 140</t>
  </si>
  <si>
    <t>01.07.2020</t>
  </si>
  <si>
    <t>1 июля 2020 г.</t>
  </si>
  <si>
    <t>04228728</t>
  </si>
  <si>
    <t>951</t>
  </si>
  <si>
    <t>60601430</t>
  </si>
  <si>
    <t>951 0309 0310028830 244 00</t>
  </si>
  <si>
    <t>951 0503 09100L2990 243 316</t>
  </si>
  <si>
    <t>951 0503 09100L2990 243 416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</si>
</sst>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/>
    </xf>
    <xf numFmtId="165" fontId="10" fillId="4" borderId="9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F43BE-BB84-44EA-8C42-ED7E8124B714}">
  <dimension ref="A1:J178"/>
  <sheetViews>
    <sheetView view="pageBreakPreview" topLeftCell="A4" zoomScaleSheetLayoutView="100" workbookViewId="0">
      <selection activeCell="H12" sqref="H12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200" customWidth="1"/>
    <col min="10" max="16384" width="9.140625" style="200"/>
  </cols>
  <sheetData>
    <row r="1" spans="1:9" ht="14.25" customHeight="1" x14ac:dyDescent="0.2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 x14ac:dyDescent="0.2">
      <c r="A2" s="204" t="s">
        <v>109</v>
      </c>
      <c r="B2" s="205"/>
      <c r="C2" s="205"/>
      <c r="D2" s="205"/>
      <c r="E2" s="205"/>
      <c r="F2" s="205"/>
      <c r="G2" s="205"/>
      <c r="H2" s="205"/>
      <c r="I2" s="128"/>
    </row>
    <row r="3" spans="1:9" ht="12" customHeight="1" x14ac:dyDescent="0.2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 x14ac:dyDescent="0.2">
      <c r="A4" s="206" t="s">
        <v>111</v>
      </c>
      <c r="B4" s="207"/>
      <c r="C4" s="207"/>
      <c r="D4" s="207"/>
      <c r="E4" s="207"/>
      <c r="F4" s="207"/>
      <c r="G4" s="207"/>
      <c r="H4" s="31"/>
      <c r="I4" s="129" t="s">
        <v>112</v>
      </c>
    </row>
    <row r="5" spans="1:9" ht="12.75" customHeight="1" x14ac:dyDescent="0.2">
      <c r="A5" s="199"/>
      <c r="B5" s="200"/>
      <c r="C5" s="200"/>
      <c r="D5" s="130"/>
      <c r="F5" s="200"/>
      <c r="G5" s="200"/>
      <c r="H5" s="131" t="s">
        <v>113</v>
      </c>
      <c r="I5" s="132" t="s">
        <v>114</v>
      </c>
    </row>
    <row r="6" spans="1:9" ht="14.1" customHeight="1" x14ac:dyDescent="0.2">
      <c r="A6" s="130" t="s">
        <v>115</v>
      </c>
      <c r="B6" s="130"/>
      <c r="D6" s="91"/>
      <c r="E6" s="133"/>
      <c r="F6" s="130" t="s">
        <v>349</v>
      </c>
      <c r="G6" s="130"/>
      <c r="H6" s="134" t="s">
        <v>116</v>
      </c>
      <c r="I6" s="35" t="s">
        <v>348</v>
      </c>
    </row>
    <row r="7" spans="1:9" ht="18" customHeight="1" x14ac:dyDescent="0.2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 x14ac:dyDescent="0.2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 x14ac:dyDescent="0.2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 t="s">
        <v>350</v>
      </c>
    </row>
    <row r="10" spans="1:9" ht="12.75" customHeight="1" x14ac:dyDescent="0.2">
      <c r="A10" s="91" t="s">
        <v>121</v>
      </c>
      <c r="B10" s="200"/>
      <c r="C10" s="1" t="s">
        <v>122</v>
      </c>
      <c r="D10" s="1"/>
      <c r="E10" s="34"/>
      <c r="F10" s="1"/>
      <c r="G10" s="1"/>
      <c r="H10" s="134" t="s">
        <v>123</v>
      </c>
      <c r="I10" s="135" t="s">
        <v>351</v>
      </c>
    </row>
    <row r="11" spans="1:9" ht="15.75" customHeight="1" x14ac:dyDescent="0.2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 t="s">
        <v>352</v>
      </c>
    </row>
    <row r="12" spans="1:9" ht="14.1" customHeight="1" x14ac:dyDescent="0.2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 x14ac:dyDescent="0.2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 x14ac:dyDescent="0.25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 x14ac:dyDescent="0.2">
      <c r="A15" s="136"/>
      <c r="B15" s="137"/>
      <c r="C15" s="137"/>
      <c r="D15" s="138"/>
      <c r="E15" s="201" t="s">
        <v>5</v>
      </c>
      <c r="F15" s="202"/>
      <c r="G15" s="202"/>
      <c r="H15" s="202"/>
      <c r="I15" s="203"/>
    </row>
    <row r="16" spans="1:9" ht="9.9499999999999993" customHeight="1" x14ac:dyDescent="0.2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 x14ac:dyDescent="0.2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 x14ac:dyDescent="0.2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 x14ac:dyDescent="0.2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 x14ac:dyDescent="0.2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 x14ac:dyDescent="0.2">
      <c r="A21" s="153" t="s">
        <v>132</v>
      </c>
      <c r="B21" s="154"/>
      <c r="C21" s="154" t="s">
        <v>133</v>
      </c>
      <c r="D21" s="155">
        <f>D22+D94</f>
        <v>17660626.539999999</v>
      </c>
      <c r="E21" s="155">
        <f>E22+E94</f>
        <v>6197527.9100000001</v>
      </c>
      <c r="F21" s="155" t="s">
        <v>167</v>
      </c>
      <c r="G21" s="155" t="s">
        <v>167</v>
      </c>
      <c r="H21" s="155">
        <f t="shared" ref="H21:H52" si="0">E21</f>
        <v>6197527.9100000001</v>
      </c>
      <c r="I21" s="155">
        <f t="shared" ref="I21:I52" si="1">D21-H21</f>
        <v>11463098.629999999</v>
      </c>
      <c r="J21" s="15"/>
    </row>
    <row r="22" spans="1:10" ht="21" customHeight="1" x14ac:dyDescent="0.2">
      <c r="A22" s="156" t="s">
        <v>134</v>
      </c>
      <c r="B22" s="154"/>
      <c r="C22" s="154" t="s">
        <v>135</v>
      </c>
      <c r="D22" s="155">
        <f>D23+D40+D48+D66+D74+D85</f>
        <v>11407700</v>
      </c>
      <c r="E22" s="155">
        <f>E23+E40+E49+E55+E61+E66+E74+E81+E85</f>
        <v>3808492.23</v>
      </c>
      <c r="F22" s="155" t="s">
        <v>167</v>
      </c>
      <c r="G22" s="155" t="s">
        <v>167</v>
      </c>
      <c r="H22" s="155">
        <f t="shared" si="0"/>
        <v>3808492.23</v>
      </c>
      <c r="I22" s="155">
        <f t="shared" si="1"/>
        <v>7599207.7699999996</v>
      </c>
      <c r="J22" s="15"/>
    </row>
    <row r="23" spans="1:10" ht="15.95" customHeight="1" x14ac:dyDescent="0.2">
      <c r="A23" s="156"/>
      <c r="B23" s="154"/>
      <c r="C23" s="154" t="s">
        <v>136</v>
      </c>
      <c r="D23" s="155">
        <f>D24</f>
        <v>4212800</v>
      </c>
      <c r="E23" s="155">
        <f>E24</f>
        <v>1538674.22</v>
      </c>
      <c r="F23" s="155" t="s">
        <v>167</v>
      </c>
      <c r="G23" s="155" t="s">
        <v>167</v>
      </c>
      <c r="H23" s="155">
        <f t="shared" si="0"/>
        <v>1538674.22</v>
      </c>
      <c r="I23" s="155">
        <f t="shared" si="1"/>
        <v>2674125.7800000003</v>
      </c>
      <c r="J23" s="15"/>
    </row>
    <row r="24" spans="1:10" ht="15.95" customHeight="1" x14ac:dyDescent="0.2">
      <c r="A24" s="157" t="s">
        <v>137</v>
      </c>
      <c r="B24" s="154"/>
      <c r="C24" s="154" t="s">
        <v>138</v>
      </c>
      <c r="D24" s="155">
        <f>D25+D31</f>
        <v>4212800</v>
      </c>
      <c r="E24" s="155">
        <f>E25+E31+E35</f>
        <v>1538674.22</v>
      </c>
      <c r="F24" s="155" t="s">
        <v>167</v>
      </c>
      <c r="G24" s="155" t="s">
        <v>167</v>
      </c>
      <c r="H24" s="155">
        <f t="shared" si="0"/>
        <v>1538674.22</v>
      </c>
      <c r="I24" s="155">
        <f t="shared" si="1"/>
        <v>2674125.7800000003</v>
      </c>
      <c r="J24" s="15"/>
    </row>
    <row r="25" spans="1:10" ht="15.95" customHeight="1" x14ac:dyDescent="0.2">
      <c r="A25" s="156"/>
      <c r="B25" s="154"/>
      <c r="C25" s="154" t="s">
        <v>139</v>
      </c>
      <c r="D25" s="155">
        <v>4212800</v>
      </c>
      <c r="E25" s="155">
        <f>E27+E28+E29</f>
        <v>1530036.4300000002</v>
      </c>
      <c r="F25" s="155" t="s">
        <v>167</v>
      </c>
      <c r="G25" s="155" t="s">
        <v>167</v>
      </c>
      <c r="H25" s="155">
        <f t="shared" si="0"/>
        <v>1530036.4300000002</v>
      </c>
      <c r="I25" s="155">
        <f t="shared" si="1"/>
        <v>2682763.5699999998</v>
      </c>
      <c r="J25" s="15"/>
    </row>
    <row r="26" spans="1:10" ht="15.95" hidden="1" customHeight="1" x14ac:dyDescent="0.2">
      <c r="A26" s="156"/>
      <c r="B26" s="154"/>
      <c r="C26" s="154" t="s">
        <v>140</v>
      </c>
      <c r="D26" s="155"/>
      <c r="E26" s="155"/>
      <c r="F26" s="155" t="s">
        <v>167</v>
      </c>
      <c r="G26" s="155" t="s">
        <v>167</v>
      </c>
      <c r="H26" s="155">
        <f t="shared" si="0"/>
        <v>0</v>
      </c>
      <c r="I26" s="155">
        <f t="shared" si="1"/>
        <v>0</v>
      </c>
      <c r="J26" s="15"/>
    </row>
    <row r="27" spans="1:10" ht="15.95" customHeight="1" x14ac:dyDescent="0.2">
      <c r="A27" s="156"/>
      <c r="B27" s="154"/>
      <c r="C27" s="154" t="s">
        <v>141</v>
      </c>
      <c r="D27" s="155">
        <v>0</v>
      </c>
      <c r="E27" s="158">
        <v>1529170.85</v>
      </c>
      <c r="F27" s="155" t="s">
        <v>167</v>
      </c>
      <c r="G27" s="155" t="s">
        <v>167</v>
      </c>
      <c r="H27" s="155">
        <f t="shared" si="0"/>
        <v>1529170.85</v>
      </c>
      <c r="I27" s="155">
        <f t="shared" si="1"/>
        <v>-1529170.85</v>
      </c>
      <c r="J27" s="15"/>
    </row>
    <row r="28" spans="1:10" ht="15.95" customHeight="1" x14ac:dyDescent="0.2">
      <c r="A28" s="156"/>
      <c r="B28" s="154"/>
      <c r="C28" s="154" t="s">
        <v>278</v>
      </c>
      <c r="D28" s="155">
        <v>0</v>
      </c>
      <c r="E28" s="158">
        <v>799.73</v>
      </c>
      <c r="F28" s="155">
        <v>0</v>
      </c>
      <c r="G28" s="155">
        <v>0</v>
      </c>
      <c r="H28" s="155">
        <f t="shared" si="0"/>
        <v>799.73</v>
      </c>
      <c r="I28" s="155">
        <f t="shared" si="1"/>
        <v>-799.73</v>
      </c>
      <c r="J28" s="15"/>
    </row>
    <row r="29" spans="1:10" ht="15.95" customHeight="1" x14ac:dyDescent="0.2">
      <c r="A29" s="156"/>
      <c r="B29" s="154"/>
      <c r="C29" s="154" t="s">
        <v>279</v>
      </c>
      <c r="D29" s="155">
        <v>0</v>
      </c>
      <c r="E29" s="158">
        <v>65.849999999999994</v>
      </c>
      <c r="F29" s="155">
        <v>0</v>
      </c>
      <c r="G29" s="155">
        <v>0</v>
      </c>
      <c r="H29" s="155">
        <f t="shared" si="0"/>
        <v>65.849999999999994</v>
      </c>
      <c r="I29" s="155">
        <f t="shared" si="1"/>
        <v>-65.849999999999994</v>
      </c>
      <c r="J29" s="15"/>
    </row>
    <row r="30" spans="1:10" ht="15.95" customHeight="1" x14ac:dyDescent="0.2">
      <c r="A30" s="156"/>
      <c r="B30" s="154"/>
      <c r="C30" s="154" t="s">
        <v>280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 x14ac:dyDescent="0.2">
      <c r="A31" s="156"/>
      <c r="B31" s="154"/>
      <c r="C31" s="154" t="s">
        <v>142</v>
      </c>
      <c r="D31" s="155">
        <v>0</v>
      </c>
      <c r="E31" s="155">
        <f>E32+E33+E34</f>
        <v>435.13</v>
      </c>
      <c r="F31" s="155" t="s">
        <v>167</v>
      </c>
      <c r="G31" s="155" t="s">
        <v>167</v>
      </c>
      <c r="H31" s="155">
        <f t="shared" si="0"/>
        <v>435.13</v>
      </c>
      <c r="I31" s="155">
        <f t="shared" si="1"/>
        <v>-435.13</v>
      </c>
      <c r="J31" s="15"/>
    </row>
    <row r="32" spans="1:10" ht="15.95" customHeight="1" x14ac:dyDescent="0.2">
      <c r="A32" s="159"/>
      <c r="B32" s="154"/>
      <c r="C32" s="154" t="s">
        <v>143</v>
      </c>
      <c r="D32" s="155">
        <v>0</v>
      </c>
      <c r="E32" s="158">
        <v>430.21</v>
      </c>
      <c r="F32" s="155" t="s">
        <v>167</v>
      </c>
      <c r="G32" s="155" t="s">
        <v>167</v>
      </c>
      <c r="H32" s="155">
        <f t="shared" si="0"/>
        <v>430.21</v>
      </c>
      <c r="I32" s="155">
        <f t="shared" si="1"/>
        <v>-430.21</v>
      </c>
      <c r="J32" s="15"/>
    </row>
    <row r="33" spans="1:10" ht="15.95" customHeight="1" x14ac:dyDescent="0.2">
      <c r="A33" s="159"/>
      <c r="B33" s="154"/>
      <c r="C33" s="154" t="s">
        <v>200</v>
      </c>
      <c r="D33" s="155">
        <v>0</v>
      </c>
      <c r="E33" s="158">
        <v>0</v>
      </c>
      <c r="F33" s="155" t="s">
        <v>167</v>
      </c>
      <c r="G33" s="155" t="s">
        <v>167</v>
      </c>
      <c r="H33" s="155">
        <f t="shared" si="0"/>
        <v>0</v>
      </c>
      <c r="I33" s="155">
        <f t="shared" si="1"/>
        <v>0</v>
      </c>
      <c r="J33" s="15"/>
    </row>
    <row r="34" spans="1:10" ht="15.95" customHeight="1" x14ac:dyDescent="0.2">
      <c r="A34" s="159"/>
      <c r="B34" s="154"/>
      <c r="C34" s="154" t="s">
        <v>144</v>
      </c>
      <c r="D34" s="155">
        <v>0</v>
      </c>
      <c r="E34" s="158">
        <v>4.92</v>
      </c>
      <c r="F34" s="155">
        <v>0</v>
      </c>
      <c r="G34" s="155">
        <v>0</v>
      </c>
      <c r="H34" s="155">
        <f t="shared" si="0"/>
        <v>4.92</v>
      </c>
      <c r="I34" s="155">
        <f t="shared" si="1"/>
        <v>-4.92</v>
      </c>
      <c r="J34" s="15"/>
    </row>
    <row r="35" spans="1:10" ht="15.95" customHeight="1" x14ac:dyDescent="0.2">
      <c r="A35" s="159"/>
      <c r="B35" s="154"/>
      <c r="C35" s="154" t="s">
        <v>145</v>
      </c>
      <c r="D35" s="155">
        <v>0</v>
      </c>
      <c r="E35" s="155">
        <f>E36+E38+E37+E39</f>
        <v>8202.66</v>
      </c>
      <c r="F35" s="155">
        <v>0</v>
      </c>
      <c r="G35" s="155">
        <v>0</v>
      </c>
      <c r="H35" s="155">
        <f t="shared" si="0"/>
        <v>8202.66</v>
      </c>
      <c r="I35" s="155">
        <f t="shared" si="1"/>
        <v>-8202.66</v>
      </c>
      <c r="J35" s="15"/>
    </row>
    <row r="36" spans="1:10" ht="15.95" customHeight="1" x14ac:dyDescent="0.2">
      <c r="A36" s="159"/>
      <c r="B36" s="154"/>
      <c r="C36" s="154" t="s">
        <v>146</v>
      </c>
      <c r="D36" s="155">
        <v>0</v>
      </c>
      <c r="E36" s="158">
        <v>7792.52</v>
      </c>
      <c r="F36" s="155">
        <v>0</v>
      </c>
      <c r="G36" s="155">
        <v>0</v>
      </c>
      <c r="H36" s="155">
        <f t="shared" si="0"/>
        <v>7792.52</v>
      </c>
      <c r="I36" s="155">
        <f t="shared" si="1"/>
        <v>-7792.52</v>
      </c>
      <c r="J36" s="15"/>
    </row>
    <row r="37" spans="1:10" ht="15.95" customHeight="1" x14ac:dyDescent="0.2">
      <c r="A37" s="159"/>
      <c r="B37" s="154"/>
      <c r="C37" s="154" t="s">
        <v>174</v>
      </c>
      <c r="D37" s="155">
        <v>0</v>
      </c>
      <c r="E37" s="158">
        <v>185.5</v>
      </c>
      <c r="F37" s="155">
        <v>0</v>
      </c>
      <c r="G37" s="155">
        <v>0</v>
      </c>
      <c r="H37" s="155">
        <f t="shared" si="0"/>
        <v>185.5</v>
      </c>
      <c r="I37" s="155">
        <f t="shared" si="1"/>
        <v>-185.5</v>
      </c>
      <c r="J37" s="15"/>
    </row>
    <row r="38" spans="1:10" ht="15.95" customHeight="1" x14ac:dyDescent="0.2">
      <c r="A38" s="159"/>
      <c r="B38" s="154"/>
      <c r="C38" s="154" t="s">
        <v>147</v>
      </c>
      <c r="D38" s="155">
        <v>0</v>
      </c>
      <c r="E38" s="158">
        <v>224.64</v>
      </c>
      <c r="F38" s="155">
        <v>0</v>
      </c>
      <c r="G38" s="155">
        <v>0</v>
      </c>
      <c r="H38" s="155">
        <f t="shared" si="0"/>
        <v>224.64</v>
      </c>
      <c r="I38" s="155">
        <f t="shared" si="1"/>
        <v>-224.64</v>
      </c>
      <c r="J38" s="15"/>
    </row>
    <row r="39" spans="1:10" ht="15.95" customHeight="1" x14ac:dyDescent="0.2">
      <c r="A39" s="159"/>
      <c r="B39" s="154"/>
      <c r="C39" s="154" t="s">
        <v>305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 x14ac:dyDescent="0.2">
      <c r="A40" s="160"/>
      <c r="B40" s="154"/>
      <c r="C40" s="161" t="s">
        <v>148</v>
      </c>
      <c r="D40" s="155">
        <f>D41</f>
        <v>195000</v>
      </c>
      <c r="E40" s="155">
        <f>E41</f>
        <v>573049.23</v>
      </c>
      <c r="F40" s="155" t="s">
        <v>167</v>
      </c>
      <c r="G40" s="155" t="s">
        <v>167</v>
      </c>
      <c r="H40" s="155">
        <f t="shared" si="0"/>
        <v>573049.23</v>
      </c>
      <c r="I40" s="155">
        <f t="shared" si="1"/>
        <v>-378049.23</v>
      </c>
      <c r="J40" s="15"/>
    </row>
    <row r="41" spans="1:10" ht="15.95" customHeight="1" x14ac:dyDescent="0.2">
      <c r="A41" s="157" t="s">
        <v>175</v>
      </c>
      <c r="B41" s="162"/>
      <c r="C41" s="161" t="s">
        <v>149</v>
      </c>
      <c r="D41" s="155">
        <f>D42</f>
        <v>195000</v>
      </c>
      <c r="E41" s="155">
        <f>E42+E46</f>
        <v>573049.23</v>
      </c>
      <c r="F41" s="155" t="s">
        <v>167</v>
      </c>
      <c r="G41" s="155" t="s">
        <v>167</v>
      </c>
      <c r="H41" s="155">
        <f t="shared" si="0"/>
        <v>573049.23</v>
      </c>
      <c r="I41" s="155">
        <f t="shared" si="1"/>
        <v>-378049.23</v>
      </c>
      <c r="J41" s="15"/>
    </row>
    <row r="42" spans="1:10" ht="15.95" customHeight="1" x14ac:dyDescent="0.2">
      <c r="A42" s="160"/>
      <c r="B42" s="162"/>
      <c r="C42" s="161" t="s">
        <v>150</v>
      </c>
      <c r="D42" s="155">
        <v>195000</v>
      </c>
      <c r="E42" s="155">
        <f>E43+E45+E44</f>
        <v>573049.23</v>
      </c>
      <c r="F42" s="155" t="s">
        <v>167</v>
      </c>
      <c r="G42" s="155" t="s">
        <v>167</v>
      </c>
      <c r="H42" s="155">
        <f t="shared" si="0"/>
        <v>573049.23</v>
      </c>
      <c r="I42" s="155">
        <f t="shared" si="1"/>
        <v>-378049.23</v>
      </c>
      <c r="J42" s="15"/>
    </row>
    <row r="43" spans="1:10" ht="15.95" customHeight="1" x14ac:dyDescent="0.2">
      <c r="A43" s="160"/>
      <c r="B43" s="162"/>
      <c r="C43" s="161" t="s">
        <v>151</v>
      </c>
      <c r="D43" s="155">
        <v>0</v>
      </c>
      <c r="E43" s="158">
        <v>572567.84</v>
      </c>
      <c r="F43" s="155">
        <v>0</v>
      </c>
      <c r="G43" s="155">
        <v>0</v>
      </c>
      <c r="H43" s="155">
        <f t="shared" si="0"/>
        <v>572567.84</v>
      </c>
      <c r="I43" s="155">
        <f t="shared" si="1"/>
        <v>-572567.84</v>
      </c>
      <c r="J43" s="15"/>
    </row>
    <row r="44" spans="1:10" ht="15.95" customHeight="1" x14ac:dyDescent="0.2">
      <c r="A44" s="160"/>
      <c r="B44" s="162"/>
      <c r="C44" s="161" t="s">
        <v>199</v>
      </c>
      <c r="D44" s="155">
        <v>0</v>
      </c>
      <c r="E44" s="158">
        <v>481.39</v>
      </c>
      <c r="F44" s="155">
        <v>0</v>
      </c>
      <c r="G44" s="155">
        <v>0</v>
      </c>
      <c r="H44" s="155">
        <f t="shared" si="0"/>
        <v>481.39</v>
      </c>
      <c r="I44" s="155">
        <f t="shared" si="1"/>
        <v>-481.39</v>
      </c>
      <c r="J44" s="15"/>
    </row>
    <row r="45" spans="1:10" ht="15.95" customHeight="1" x14ac:dyDescent="0.2">
      <c r="A45" s="160"/>
      <c r="B45" s="162"/>
      <c r="C45" s="161" t="s">
        <v>281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 x14ac:dyDescent="0.2">
      <c r="A46" s="160"/>
      <c r="B46" s="162"/>
      <c r="C46" s="161" t="s">
        <v>282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 x14ac:dyDescent="0.2">
      <c r="A47" s="160"/>
      <c r="B47" s="162"/>
      <c r="C47" s="161" t="s">
        <v>283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 x14ac:dyDescent="0.2">
      <c r="A48" s="160"/>
      <c r="B48" s="162"/>
      <c r="C48" s="161" t="s">
        <v>152</v>
      </c>
      <c r="D48" s="155">
        <f>D49+D54</f>
        <v>6194300</v>
      </c>
      <c r="E48" s="155">
        <f>E49+E54</f>
        <v>1399697.7799999998</v>
      </c>
      <c r="F48" s="155" t="s">
        <v>167</v>
      </c>
      <c r="G48" s="155" t="s">
        <v>167</v>
      </c>
      <c r="H48" s="155">
        <f t="shared" si="0"/>
        <v>1399697.7799999998</v>
      </c>
      <c r="I48" s="155">
        <f t="shared" si="1"/>
        <v>4794602.2200000007</v>
      </c>
      <c r="J48" s="15"/>
    </row>
    <row r="49" spans="1:10" ht="15.95" customHeight="1" x14ac:dyDescent="0.2">
      <c r="A49" s="157" t="s">
        <v>154</v>
      </c>
      <c r="B49" s="162"/>
      <c r="C49" s="161" t="s">
        <v>153</v>
      </c>
      <c r="D49" s="155">
        <f>D50</f>
        <v>877000</v>
      </c>
      <c r="E49" s="155">
        <f>E50</f>
        <v>18462.150000000001</v>
      </c>
      <c r="F49" s="155" t="s">
        <v>167</v>
      </c>
      <c r="G49" s="155" t="s">
        <v>167</v>
      </c>
      <c r="H49" s="155">
        <f t="shared" si="0"/>
        <v>18462.150000000001</v>
      </c>
      <c r="I49" s="155">
        <f t="shared" si="1"/>
        <v>858537.85</v>
      </c>
      <c r="J49" s="15"/>
    </row>
    <row r="50" spans="1:10" ht="15.95" customHeight="1" x14ac:dyDescent="0.2">
      <c r="A50" s="160"/>
      <c r="B50" s="162"/>
      <c r="C50" s="161" t="s">
        <v>155</v>
      </c>
      <c r="D50" s="155">
        <v>877000</v>
      </c>
      <c r="E50" s="155">
        <f>E51+E52+E53</f>
        <v>18462.150000000001</v>
      </c>
      <c r="F50" s="155" t="s">
        <v>167</v>
      </c>
      <c r="G50" s="155" t="s">
        <v>167</v>
      </c>
      <c r="H50" s="155">
        <f t="shared" si="0"/>
        <v>18462.150000000001</v>
      </c>
      <c r="I50" s="155">
        <f t="shared" si="1"/>
        <v>858537.85</v>
      </c>
      <c r="J50" s="15"/>
    </row>
    <row r="51" spans="1:10" ht="15.95" customHeight="1" x14ac:dyDescent="0.2">
      <c r="A51" s="160"/>
      <c r="B51" s="162"/>
      <c r="C51" s="161" t="s">
        <v>156</v>
      </c>
      <c r="D51" s="155">
        <v>0</v>
      </c>
      <c r="E51" s="158">
        <v>15856.03</v>
      </c>
      <c r="F51" s="155" t="s">
        <v>167</v>
      </c>
      <c r="G51" s="155" t="s">
        <v>167</v>
      </c>
      <c r="H51" s="155">
        <f t="shared" si="0"/>
        <v>15856.03</v>
      </c>
      <c r="I51" s="155">
        <f t="shared" si="1"/>
        <v>-15856.03</v>
      </c>
      <c r="J51" s="15"/>
    </row>
    <row r="52" spans="1:10" ht="15.95" customHeight="1" x14ac:dyDescent="0.2">
      <c r="A52" s="160"/>
      <c r="B52" s="162"/>
      <c r="C52" s="161" t="s">
        <v>176</v>
      </c>
      <c r="D52" s="155">
        <v>0</v>
      </c>
      <c r="E52" s="158">
        <v>2606.12</v>
      </c>
      <c r="F52" s="155" t="s">
        <v>167</v>
      </c>
      <c r="G52" s="155" t="s">
        <v>167</v>
      </c>
      <c r="H52" s="155">
        <f t="shared" si="0"/>
        <v>2606.12</v>
      </c>
      <c r="I52" s="155">
        <f t="shared" si="1"/>
        <v>-2606.12</v>
      </c>
      <c r="J52" s="15"/>
    </row>
    <row r="53" spans="1:10" ht="15.95" customHeight="1" x14ac:dyDescent="0.2">
      <c r="A53" s="160"/>
      <c r="B53" s="162"/>
      <c r="C53" s="161" t="s">
        <v>202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4" si="2">E53</f>
        <v>0</v>
      </c>
      <c r="I53" s="155">
        <f t="shared" ref="I53:I84" si="3">D53-H53</f>
        <v>0</v>
      </c>
      <c r="J53" s="15"/>
    </row>
    <row r="54" spans="1:10" ht="15.95" customHeight="1" x14ac:dyDescent="0.2">
      <c r="A54" s="157" t="s">
        <v>177</v>
      </c>
      <c r="B54" s="162"/>
      <c r="C54" s="161" t="s">
        <v>157</v>
      </c>
      <c r="D54" s="155">
        <f>D61+D55</f>
        <v>5317300</v>
      </c>
      <c r="E54" s="155">
        <f>E55+E61</f>
        <v>1381235.63</v>
      </c>
      <c r="F54" s="155" t="s">
        <v>167</v>
      </c>
      <c r="G54" s="155" t="s">
        <v>167</v>
      </c>
      <c r="H54" s="155">
        <f t="shared" si="2"/>
        <v>1381235.63</v>
      </c>
      <c r="I54" s="155">
        <f t="shared" si="3"/>
        <v>3936064.37</v>
      </c>
      <c r="J54" s="15"/>
    </row>
    <row r="55" spans="1:10" ht="15.95" customHeight="1" x14ac:dyDescent="0.2">
      <c r="A55" s="157"/>
      <c r="B55" s="162"/>
      <c r="C55" s="161" t="s">
        <v>284</v>
      </c>
      <c r="D55" s="155">
        <f>D56</f>
        <v>2703900</v>
      </c>
      <c r="E55" s="155">
        <f>E56</f>
        <v>1142751.8799999999</v>
      </c>
      <c r="F55" s="155" t="s">
        <v>167</v>
      </c>
      <c r="G55" s="155" t="s">
        <v>167</v>
      </c>
      <c r="H55" s="155">
        <f t="shared" si="2"/>
        <v>1142751.8799999999</v>
      </c>
      <c r="I55" s="155">
        <f t="shared" si="3"/>
        <v>1561148.12</v>
      </c>
      <c r="J55" s="15"/>
    </row>
    <row r="56" spans="1:10" ht="15.95" customHeight="1" x14ac:dyDescent="0.2">
      <c r="A56" s="160" t="s">
        <v>178</v>
      </c>
      <c r="B56" s="162"/>
      <c r="C56" s="161" t="s">
        <v>179</v>
      </c>
      <c r="D56" s="155">
        <f>D57</f>
        <v>2703900</v>
      </c>
      <c r="E56" s="155">
        <f>SUM(E57:E60)</f>
        <v>1142751.8799999999</v>
      </c>
      <c r="F56" s="155" t="s">
        <v>167</v>
      </c>
      <c r="G56" s="155" t="s">
        <v>167</v>
      </c>
      <c r="H56" s="155">
        <f t="shared" si="2"/>
        <v>1142751.8799999999</v>
      </c>
      <c r="I56" s="155">
        <f t="shared" si="3"/>
        <v>1561148.12</v>
      </c>
      <c r="J56" s="15"/>
    </row>
    <row r="57" spans="1:10" ht="15.95" customHeight="1" x14ac:dyDescent="0.2">
      <c r="A57" s="157"/>
      <c r="B57" s="162"/>
      <c r="C57" s="161" t="s">
        <v>180</v>
      </c>
      <c r="D57" s="155">
        <v>2703900</v>
      </c>
      <c r="E57" s="158">
        <v>1124518.44</v>
      </c>
      <c r="F57" s="155" t="s">
        <v>167</v>
      </c>
      <c r="G57" s="155" t="s">
        <v>167</v>
      </c>
      <c r="H57" s="155">
        <f t="shared" si="2"/>
        <v>1124518.44</v>
      </c>
      <c r="I57" s="155">
        <f t="shared" si="3"/>
        <v>1579381.56</v>
      </c>
      <c r="J57" s="15"/>
    </row>
    <row r="58" spans="1:10" ht="15.95" customHeight="1" x14ac:dyDescent="0.2">
      <c r="A58" s="157"/>
      <c r="B58" s="162"/>
      <c r="C58" s="161" t="s">
        <v>181</v>
      </c>
      <c r="D58" s="155">
        <v>0</v>
      </c>
      <c r="E58" s="158">
        <v>17233.439999999999</v>
      </c>
      <c r="F58" s="155">
        <v>0</v>
      </c>
      <c r="G58" s="155">
        <v>0</v>
      </c>
      <c r="H58" s="155">
        <f t="shared" si="2"/>
        <v>17233.439999999999</v>
      </c>
      <c r="I58" s="155">
        <f t="shared" si="3"/>
        <v>-17233.439999999999</v>
      </c>
      <c r="J58" s="15"/>
    </row>
    <row r="59" spans="1:10" ht="15.95" customHeight="1" x14ac:dyDescent="0.2">
      <c r="A59" s="157"/>
      <c r="B59" s="162"/>
      <c r="C59" s="161" t="s">
        <v>182</v>
      </c>
      <c r="D59" s="155">
        <v>0</v>
      </c>
      <c r="E59" s="158">
        <v>1000</v>
      </c>
      <c r="F59" s="155">
        <v>0</v>
      </c>
      <c r="G59" s="155">
        <v>0</v>
      </c>
      <c r="H59" s="155">
        <f t="shared" si="2"/>
        <v>1000</v>
      </c>
      <c r="I59" s="155">
        <f t="shared" si="3"/>
        <v>-1000</v>
      </c>
      <c r="J59" s="15"/>
    </row>
    <row r="60" spans="1:10" ht="15.95" customHeight="1" x14ac:dyDescent="0.2">
      <c r="A60" s="157"/>
      <c r="B60" s="162"/>
      <c r="C60" s="161" t="s">
        <v>285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 x14ac:dyDescent="0.2">
      <c r="A61" s="157"/>
      <c r="B61" s="162"/>
      <c r="C61" s="161" t="s">
        <v>183</v>
      </c>
      <c r="D61" s="155">
        <f>D62</f>
        <v>2613400</v>
      </c>
      <c r="E61" s="155">
        <f>E62</f>
        <v>238483.75</v>
      </c>
      <c r="F61" s="155" t="s">
        <v>167</v>
      </c>
      <c r="G61" s="155" t="s">
        <v>167</v>
      </c>
      <c r="H61" s="155">
        <f t="shared" si="2"/>
        <v>238483.75</v>
      </c>
      <c r="I61" s="155">
        <f t="shared" si="3"/>
        <v>2374916.25</v>
      </c>
      <c r="J61" s="15"/>
    </row>
    <row r="62" spans="1:10" ht="15.95" customHeight="1" x14ac:dyDescent="0.2">
      <c r="A62" s="160" t="s">
        <v>184</v>
      </c>
      <c r="B62" s="162"/>
      <c r="C62" s="161" t="s">
        <v>321</v>
      </c>
      <c r="D62" s="155">
        <v>2613400</v>
      </c>
      <c r="E62" s="155">
        <f>E63+E64+E65</f>
        <v>238483.75</v>
      </c>
      <c r="F62" s="155" t="s">
        <v>167</v>
      </c>
      <c r="G62" s="155" t="s">
        <v>167</v>
      </c>
      <c r="H62" s="155">
        <f t="shared" si="2"/>
        <v>238483.75</v>
      </c>
      <c r="I62" s="155">
        <f t="shared" si="3"/>
        <v>2374916.25</v>
      </c>
      <c r="J62" s="15"/>
    </row>
    <row r="63" spans="1:10" ht="24.75" customHeight="1" x14ac:dyDescent="0.2">
      <c r="A63" s="163"/>
      <c r="B63" s="162"/>
      <c r="C63" s="161" t="s">
        <v>185</v>
      </c>
      <c r="D63" s="155">
        <v>0</v>
      </c>
      <c r="E63" s="158">
        <v>226702.88</v>
      </c>
      <c r="F63" s="155" t="s">
        <v>167</v>
      </c>
      <c r="G63" s="155" t="s">
        <v>167</v>
      </c>
      <c r="H63" s="155">
        <f t="shared" si="2"/>
        <v>226702.88</v>
      </c>
      <c r="I63" s="155">
        <f t="shared" si="3"/>
        <v>-226702.88</v>
      </c>
      <c r="J63" s="15"/>
    </row>
    <row r="64" spans="1:10" ht="15.95" customHeight="1" x14ac:dyDescent="0.2">
      <c r="A64" s="160"/>
      <c r="B64" s="162"/>
      <c r="C64" s="161" t="s">
        <v>186</v>
      </c>
      <c r="D64" s="155">
        <v>0</v>
      </c>
      <c r="E64" s="158">
        <v>11780.87</v>
      </c>
      <c r="F64" s="155" t="s">
        <v>167</v>
      </c>
      <c r="G64" s="155" t="s">
        <v>167</v>
      </c>
      <c r="H64" s="155">
        <f t="shared" si="2"/>
        <v>11780.87</v>
      </c>
      <c r="I64" s="155">
        <f t="shared" si="3"/>
        <v>-11780.87</v>
      </c>
      <c r="J64" s="15"/>
    </row>
    <row r="65" spans="1:10" ht="15.95" customHeight="1" x14ac:dyDescent="0.2">
      <c r="A65" s="160"/>
      <c r="B65" s="162"/>
      <c r="C65" s="161" t="s">
        <v>187</v>
      </c>
      <c r="D65" s="155">
        <v>0</v>
      </c>
      <c r="E65" s="158">
        <v>0</v>
      </c>
      <c r="F65" s="155" t="s">
        <v>167</v>
      </c>
      <c r="G65" s="155" t="s">
        <v>167</v>
      </c>
      <c r="H65" s="155">
        <f t="shared" si="2"/>
        <v>0</v>
      </c>
      <c r="I65" s="155">
        <f t="shared" si="3"/>
        <v>0</v>
      </c>
      <c r="J65" s="15"/>
    </row>
    <row r="66" spans="1:10" ht="15.95" customHeight="1" x14ac:dyDescent="0.2">
      <c r="A66" s="157" t="s">
        <v>188</v>
      </c>
      <c r="B66" s="162"/>
      <c r="C66" s="161" t="s">
        <v>158</v>
      </c>
      <c r="D66" s="155">
        <f>D67</f>
        <v>67000</v>
      </c>
      <c r="E66" s="155">
        <f>E67</f>
        <v>11290</v>
      </c>
      <c r="F66" s="155" t="s">
        <v>167</v>
      </c>
      <c r="G66" s="155" t="s">
        <v>167</v>
      </c>
      <c r="H66" s="155">
        <f t="shared" si="2"/>
        <v>11290</v>
      </c>
      <c r="I66" s="155">
        <f t="shared" si="3"/>
        <v>55710</v>
      </c>
      <c r="J66" s="15"/>
    </row>
    <row r="67" spans="1:10" ht="15.95" customHeight="1" x14ac:dyDescent="0.2">
      <c r="A67" s="160"/>
      <c r="B67" s="162"/>
      <c r="C67" s="161" t="s">
        <v>159</v>
      </c>
      <c r="D67" s="155">
        <f>D68</f>
        <v>67000</v>
      </c>
      <c r="E67" s="155">
        <f>E68</f>
        <v>11290</v>
      </c>
      <c r="F67" s="155" t="s">
        <v>167</v>
      </c>
      <c r="G67" s="155" t="s">
        <v>167</v>
      </c>
      <c r="H67" s="155">
        <f t="shared" si="2"/>
        <v>11290</v>
      </c>
      <c r="I67" s="155">
        <f t="shared" si="3"/>
        <v>55710</v>
      </c>
      <c r="J67" s="15"/>
    </row>
    <row r="68" spans="1:10" ht="15.95" customHeight="1" x14ac:dyDescent="0.2">
      <c r="A68" s="160"/>
      <c r="B68" s="162"/>
      <c r="C68" s="161" t="s">
        <v>160</v>
      </c>
      <c r="D68" s="155">
        <v>67000</v>
      </c>
      <c r="E68" s="155">
        <f>E69</f>
        <v>11290</v>
      </c>
      <c r="F68" s="155" t="s">
        <v>167</v>
      </c>
      <c r="G68" s="155" t="s">
        <v>167</v>
      </c>
      <c r="H68" s="155">
        <f t="shared" si="2"/>
        <v>11290</v>
      </c>
      <c r="I68" s="155">
        <f t="shared" si="3"/>
        <v>55710</v>
      </c>
      <c r="J68" s="15"/>
    </row>
    <row r="69" spans="1:10" ht="15.95" customHeight="1" x14ac:dyDescent="0.2">
      <c r="A69" s="160"/>
      <c r="B69" s="162"/>
      <c r="C69" s="161" t="s">
        <v>161</v>
      </c>
      <c r="D69" s="155">
        <v>0</v>
      </c>
      <c r="E69" s="158">
        <v>11290</v>
      </c>
      <c r="F69" s="155" t="s">
        <v>167</v>
      </c>
      <c r="G69" s="155" t="s">
        <v>167</v>
      </c>
      <c r="H69" s="155">
        <f t="shared" si="2"/>
        <v>11290</v>
      </c>
      <c r="I69" s="155">
        <f t="shared" si="3"/>
        <v>-11290</v>
      </c>
      <c r="J69" s="15"/>
    </row>
    <row r="70" spans="1:10" ht="39" customHeight="1" x14ac:dyDescent="0.2">
      <c r="A70" s="157" t="s">
        <v>189</v>
      </c>
      <c r="B70" s="162"/>
      <c r="C70" s="161" t="s">
        <v>190</v>
      </c>
      <c r="D70" s="155">
        <f t="shared" ref="D70:E72" si="4">D71</f>
        <v>0</v>
      </c>
      <c r="E70" s="155">
        <f t="shared" si="4"/>
        <v>0</v>
      </c>
      <c r="F70" s="155" t="s">
        <v>167</v>
      </c>
      <c r="G70" s="155" t="s">
        <v>167</v>
      </c>
      <c r="H70" s="155">
        <f t="shared" si="2"/>
        <v>0</v>
      </c>
      <c r="I70" s="155">
        <f t="shared" si="3"/>
        <v>0</v>
      </c>
      <c r="J70" s="15"/>
    </row>
    <row r="71" spans="1:10" ht="15.95" customHeight="1" x14ac:dyDescent="0.2">
      <c r="A71" s="157"/>
      <c r="B71" s="162"/>
      <c r="C71" s="161" t="s">
        <v>191</v>
      </c>
      <c r="D71" s="155">
        <f t="shared" si="4"/>
        <v>0</v>
      </c>
      <c r="E71" s="155">
        <f t="shared" si="4"/>
        <v>0</v>
      </c>
      <c r="F71" s="155" t="s">
        <v>167</v>
      </c>
      <c r="G71" s="155" t="s">
        <v>167</v>
      </c>
      <c r="H71" s="155">
        <f t="shared" si="2"/>
        <v>0</v>
      </c>
      <c r="I71" s="155">
        <f t="shared" si="3"/>
        <v>0</v>
      </c>
      <c r="J71" s="15"/>
    </row>
    <row r="72" spans="1:10" ht="15.95" customHeight="1" x14ac:dyDescent="0.2">
      <c r="A72" s="157"/>
      <c r="B72" s="162"/>
      <c r="C72" s="161" t="s">
        <v>192</v>
      </c>
      <c r="D72" s="155">
        <f t="shared" si="4"/>
        <v>0</v>
      </c>
      <c r="E72" s="155">
        <f t="shared" si="4"/>
        <v>0</v>
      </c>
      <c r="F72" s="155" t="s">
        <v>167</v>
      </c>
      <c r="G72" s="155" t="s">
        <v>167</v>
      </c>
      <c r="H72" s="155">
        <f t="shared" si="2"/>
        <v>0</v>
      </c>
      <c r="I72" s="155">
        <f t="shared" si="3"/>
        <v>0</v>
      </c>
      <c r="J72" s="15"/>
    </row>
    <row r="73" spans="1:10" ht="15.95" customHeight="1" x14ac:dyDescent="0.2">
      <c r="A73" s="157"/>
      <c r="B73" s="162"/>
      <c r="C73" s="161" t="s">
        <v>193</v>
      </c>
      <c r="D73" s="155">
        <v>0</v>
      </c>
      <c r="E73" s="158">
        <v>0</v>
      </c>
      <c r="F73" s="155" t="s">
        <v>167</v>
      </c>
      <c r="G73" s="155" t="s">
        <v>167</v>
      </c>
      <c r="H73" s="155">
        <f t="shared" si="2"/>
        <v>0</v>
      </c>
      <c r="I73" s="155">
        <f t="shared" si="3"/>
        <v>0</v>
      </c>
      <c r="J73" s="15"/>
    </row>
    <row r="74" spans="1:10" ht="15.95" customHeight="1" x14ac:dyDescent="0.2">
      <c r="A74" s="157"/>
      <c r="B74" s="162"/>
      <c r="C74" s="161" t="s">
        <v>162</v>
      </c>
      <c r="D74" s="155">
        <f t="shared" ref="D74:E76" si="5">D75</f>
        <v>737000</v>
      </c>
      <c r="E74" s="155">
        <f t="shared" si="5"/>
        <v>275538</v>
      </c>
      <c r="F74" s="155" t="s">
        <v>167</v>
      </c>
      <c r="G74" s="155" t="s">
        <v>167</v>
      </c>
      <c r="H74" s="155">
        <f t="shared" si="2"/>
        <v>275538</v>
      </c>
      <c r="I74" s="155">
        <f t="shared" si="3"/>
        <v>461462</v>
      </c>
      <c r="J74" s="15"/>
    </row>
    <row r="75" spans="1:10" ht="15.95" customHeight="1" x14ac:dyDescent="0.2">
      <c r="A75" s="157" t="s">
        <v>194</v>
      </c>
      <c r="B75" s="162"/>
      <c r="C75" s="164" t="s">
        <v>163</v>
      </c>
      <c r="D75" s="155">
        <f t="shared" si="5"/>
        <v>737000</v>
      </c>
      <c r="E75" s="165">
        <f t="shared" si="5"/>
        <v>275538</v>
      </c>
      <c r="F75" s="155" t="s">
        <v>167</v>
      </c>
      <c r="G75" s="155" t="s">
        <v>167</v>
      </c>
      <c r="H75" s="155">
        <f t="shared" si="2"/>
        <v>275538</v>
      </c>
      <c r="I75" s="155">
        <f t="shared" si="3"/>
        <v>461462</v>
      </c>
      <c r="J75" s="15"/>
    </row>
    <row r="76" spans="1:10" ht="15.95" customHeight="1" x14ac:dyDescent="0.2">
      <c r="A76" s="157"/>
      <c r="B76" s="162"/>
      <c r="C76" s="164" t="s">
        <v>195</v>
      </c>
      <c r="D76" s="155">
        <f t="shared" si="5"/>
        <v>737000</v>
      </c>
      <c r="E76" s="165">
        <f t="shared" si="5"/>
        <v>275538</v>
      </c>
      <c r="F76" s="155" t="s">
        <v>167</v>
      </c>
      <c r="G76" s="155" t="s">
        <v>167</v>
      </c>
      <c r="H76" s="155">
        <f t="shared" si="2"/>
        <v>275538</v>
      </c>
      <c r="I76" s="155">
        <f t="shared" si="3"/>
        <v>461462</v>
      </c>
      <c r="J76" s="15"/>
    </row>
    <row r="77" spans="1:10" ht="15.95" customHeight="1" x14ac:dyDescent="0.2">
      <c r="A77" s="157"/>
      <c r="B77" s="162"/>
      <c r="C77" s="164" t="s">
        <v>169</v>
      </c>
      <c r="D77" s="155">
        <v>737000</v>
      </c>
      <c r="E77" s="166">
        <v>275538</v>
      </c>
      <c r="F77" s="155" t="s">
        <v>167</v>
      </c>
      <c r="G77" s="155" t="s">
        <v>167</v>
      </c>
      <c r="H77" s="155">
        <f t="shared" si="2"/>
        <v>275538</v>
      </c>
      <c r="I77" s="155">
        <f t="shared" si="3"/>
        <v>461462</v>
      </c>
      <c r="J77" s="15"/>
    </row>
    <row r="78" spans="1:10" ht="15.95" customHeight="1" x14ac:dyDescent="0.2">
      <c r="A78" s="157"/>
      <c r="B78" s="162"/>
      <c r="C78" s="164" t="s">
        <v>203</v>
      </c>
      <c r="D78" s="165">
        <f>D79</f>
        <v>0</v>
      </c>
      <c r="E78" s="165">
        <f>E79</f>
        <v>0</v>
      </c>
      <c r="F78" s="155" t="s">
        <v>167</v>
      </c>
      <c r="G78" s="155" t="s">
        <v>167</v>
      </c>
      <c r="H78" s="155">
        <f t="shared" si="2"/>
        <v>0</v>
      </c>
      <c r="I78" s="155">
        <f t="shared" si="3"/>
        <v>0</v>
      </c>
      <c r="J78" s="15"/>
    </row>
    <row r="79" spans="1:10" ht="15.95" customHeight="1" x14ac:dyDescent="0.2">
      <c r="A79" s="157"/>
      <c r="B79" s="162"/>
      <c r="C79" s="164" t="s">
        <v>204</v>
      </c>
      <c r="D79" s="165">
        <f>D80</f>
        <v>0</v>
      </c>
      <c r="E79" s="165">
        <f>E80</f>
        <v>0</v>
      </c>
      <c r="F79" s="155" t="s">
        <v>167</v>
      </c>
      <c r="G79" s="155" t="s">
        <v>167</v>
      </c>
      <c r="H79" s="155">
        <f t="shared" si="2"/>
        <v>0</v>
      </c>
      <c r="I79" s="155">
        <f t="shared" si="3"/>
        <v>0</v>
      </c>
      <c r="J79" s="15"/>
    </row>
    <row r="80" spans="1:10" ht="15.95" customHeight="1" x14ac:dyDescent="0.2">
      <c r="A80" s="157"/>
      <c r="B80" s="162"/>
      <c r="C80" s="164" t="s">
        <v>205</v>
      </c>
      <c r="D80" s="165">
        <v>0</v>
      </c>
      <c r="E80" s="166">
        <v>0</v>
      </c>
      <c r="F80" s="155" t="s">
        <v>167</v>
      </c>
      <c r="G80" s="155" t="s">
        <v>167</v>
      </c>
      <c r="H80" s="155">
        <f t="shared" si="2"/>
        <v>0</v>
      </c>
      <c r="I80" s="155">
        <f t="shared" si="3"/>
        <v>0</v>
      </c>
      <c r="J80" s="15"/>
    </row>
    <row r="81" spans="1:10" ht="15.95" customHeight="1" x14ac:dyDescent="0.2">
      <c r="A81" s="157" t="s">
        <v>286</v>
      </c>
      <c r="B81" s="162"/>
      <c r="C81" s="164" t="s">
        <v>287</v>
      </c>
      <c r="D81" s="165">
        <f t="shared" ref="D81:E83" si="6">D82</f>
        <v>0</v>
      </c>
      <c r="E81" s="165">
        <f t="shared" si="6"/>
        <v>243</v>
      </c>
      <c r="F81" s="155" t="s">
        <v>167</v>
      </c>
      <c r="G81" s="155" t="s">
        <v>167</v>
      </c>
      <c r="H81" s="155">
        <f t="shared" si="2"/>
        <v>243</v>
      </c>
      <c r="I81" s="155">
        <f t="shared" si="3"/>
        <v>-243</v>
      </c>
      <c r="J81" s="15"/>
    </row>
    <row r="82" spans="1:10" ht="15.95" customHeight="1" x14ac:dyDescent="0.2">
      <c r="A82" s="160"/>
      <c r="B82" s="162"/>
      <c r="C82" s="164" t="s">
        <v>288</v>
      </c>
      <c r="D82" s="165">
        <f t="shared" si="6"/>
        <v>0</v>
      </c>
      <c r="E82" s="165">
        <f t="shared" si="6"/>
        <v>243</v>
      </c>
      <c r="F82" s="155" t="s">
        <v>167</v>
      </c>
      <c r="G82" s="155" t="s">
        <v>167</v>
      </c>
      <c r="H82" s="155">
        <f t="shared" si="2"/>
        <v>243</v>
      </c>
      <c r="I82" s="155">
        <f t="shared" si="3"/>
        <v>-243</v>
      </c>
      <c r="J82" s="15"/>
    </row>
    <row r="83" spans="1:10" ht="15.95" customHeight="1" x14ac:dyDescent="0.2">
      <c r="A83" s="160"/>
      <c r="B83" s="162"/>
      <c r="C83" s="164" t="s">
        <v>289</v>
      </c>
      <c r="D83" s="165">
        <f t="shared" si="6"/>
        <v>0</v>
      </c>
      <c r="E83" s="165">
        <f t="shared" si="6"/>
        <v>243</v>
      </c>
      <c r="F83" s="155" t="s">
        <v>167</v>
      </c>
      <c r="G83" s="155" t="s">
        <v>167</v>
      </c>
      <c r="H83" s="155">
        <f t="shared" si="2"/>
        <v>243</v>
      </c>
      <c r="I83" s="155">
        <f t="shared" si="3"/>
        <v>-243</v>
      </c>
      <c r="J83" s="15"/>
    </row>
    <row r="84" spans="1:10" ht="15.95" customHeight="1" x14ac:dyDescent="0.2">
      <c r="A84" s="160"/>
      <c r="B84" s="162"/>
      <c r="C84" s="164" t="s">
        <v>290</v>
      </c>
      <c r="D84" s="165">
        <v>0</v>
      </c>
      <c r="E84" s="166">
        <v>243</v>
      </c>
      <c r="F84" s="155" t="s">
        <v>167</v>
      </c>
      <c r="G84" s="155" t="s">
        <v>167</v>
      </c>
      <c r="H84" s="155">
        <f t="shared" si="2"/>
        <v>243</v>
      </c>
      <c r="I84" s="155">
        <f t="shared" si="3"/>
        <v>-243</v>
      </c>
      <c r="J84" s="15"/>
    </row>
    <row r="85" spans="1:10" ht="15.95" customHeight="1" x14ac:dyDescent="0.2">
      <c r="A85" s="157" t="s">
        <v>164</v>
      </c>
      <c r="B85" s="162"/>
      <c r="C85" s="164" t="s">
        <v>165</v>
      </c>
      <c r="D85" s="165">
        <f>D86</f>
        <v>1600</v>
      </c>
      <c r="E85" s="165">
        <f>E89</f>
        <v>10000</v>
      </c>
      <c r="F85" s="155" t="s">
        <v>167</v>
      </c>
      <c r="G85" s="155" t="s">
        <v>167</v>
      </c>
      <c r="H85" s="155">
        <f t="shared" ref="H85:H111" si="7">E85</f>
        <v>10000</v>
      </c>
      <c r="I85" s="155">
        <f t="shared" ref="I85:I116" si="8">D85-H85</f>
        <v>-8400</v>
      </c>
      <c r="J85" s="15"/>
    </row>
    <row r="86" spans="1:10" ht="15.95" customHeight="1" x14ac:dyDescent="0.2">
      <c r="A86" s="167"/>
      <c r="B86" s="162"/>
      <c r="C86" s="164" t="s">
        <v>333</v>
      </c>
      <c r="D86" s="165">
        <f>D87</f>
        <v>1600</v>
      </c>
      <c r="E86" s="165">
        <f>E87</f>
        <v>0</v>
      </c>
      <c r="F86" s="155" t="s">
        <v>167</v>
      </c>
      <c r="G86" s="155" t="s">
        <v>167</v>
      </c>
      <c r="H86" s="155">
        <f t="shared" si="7"/>
        <v>0</v>
      </c>
      <c r="I86" s="155">
        <f t="shared" si="8"/>
        <v>1600</v>
      </c>
      <c r="J86" s="15"/>
    </row>
    <row r="87" spans="1:10" ht="15.95" customHeight="1" x14ac:dyDescent="0.2">
      <c r="A87" s="167"/>
      <c r="B87" s="162"/>
      <c r="C87" s="164" t="s">
        <v>332</v>
      </c>
      <c r="D87" s="197">
        <v>1600</v>
      </c>
      <c r="E87" s="165">
        <v>0</v>
      </c>
      <c r="F87" s="155" t="s">
        <v>167</v>
      </c>
      <c r="G87" s="155" t="s">
        <v>167</v>
      </c>
      <c r="H87" s="155">
        <f t="shared" si="7"/>
        <v>0</v>
      </c>
      <c r="I87" s="155">
        <f t="shared" si="8"/>
        <v>1600</v>
      </c>
      <c r="J87" s="15"/>
    </row>
    <row r="88" spans="1:10" ht="15.95" customHeight="1" x14ac:dyDescent="0.2">
      <c r="A88" s="167"/>
      <c r="B88" s="162"/>
      <c r="C88" s="164" t="s">
        <v>347</v>
      </c>
      <c r="D88" s="197">
        <v>0</v>
      </c>
      <c r="E88" s="165">
        <f>E90</f>
        <v>10000</v>
      </c>
      <c r="F88" s="155" t="s">
        <v>346</v>
      </c>
      <c r="G88" s="155" t="s">
        <v>346</v>
      </c>
      <c r="H88" s="155">
        <f t="shared" si="7"/>
        <v>10000</v>
      </c>
      <c r="I88" s="155">
        <f t="shared" si="8"/>
        <v>-10000</v>
      </c>
      <c r="J88" s="15"/>
    </row>
    <row r="89" spans="1:10" ht="15.95" customHeight="1" x14ac:dyDescent="0.2">
      <c r="A89" s="167"/>
      <c r="B89" s="162"/>
      <c r="C89" s="164" t="s">
        <v>345</v>
      </c>
      <c r="D89" s="197">
        <v>0</v>
      </c>
      <c r="E89" s="165">
        <v>10000</v>
      </c>
      <c r="F89" s="155">
        <v>0</v>
      </c>
      <c r="G89" s="155">
        <v>0</v>
      </c>
      <c r="H89" s="155">
        <f t="shared" si="7"/>
        <v>10000</v>
      </c>
      <c r="I89" s="155">
        <f t="shared" si="8"/>
        <v>-10000</v>
      </c>
      <c r="J89" s="15"/>
    </row>
    <row r="90" spans="1:10" ht="15.95" customHeight="1" x14ac:dyDescent="0.2">
      <c r="A90" s="167"/>
      <c r="B90" s="162"/>
      <c r="C90" s="164" t="s">
        <v>331</v>
      </c>
      <c r="D90" s="197">
        <v>0</v>
      </c>
      <c r="E90" s="196">
        <f>E89</f>
        <v>10000</v>
      </c>
      <c r="F90" s="155">
        <v>0</v>
      </c>
      <c r="G90" s="155">
        <v>0</v>
      </c>
      <c r="H90" s="155">
        <f t="shared" si="7"/>
        <v>10000</v>
      </c>
      <c r="I90" s="155">
        <f t="shared" si="8"/>
        <v>-10000</v>
      </c>
      <c r="J90" s="15"/>
    </row>
    <row r="91" spans="1:10" ht="15.95" customHeight="1" x14ac:dyDescent="0.2">
      <c r="A91" s="167"/>
      <c r="B91" s="162"/>
      <c r="C91" s="164" t="s">
        <v>291</v>
      </c>
      <c r="D91" s="165">
        <v>0</v>
      </c>
      <c r="E91" s="165">
        <f>E92</f>
        <v>0</v>
      </c>
      <c r="F91" s="155">
        <v>0</v>
      </c>
      <c r="G91" s="155">
        <v>0</v>
      </c>
      <c r="H91" s="155">
        <f t="shared" si="7"/>
        <v>0</v>
      </c>
      <c r="I91" s="155">
        <f t="shared" si="8"/>
        <v>0</v>
      </c>
      <c r="J91" s="15"/>
    </row>
    <row r="92" spans="1:10" ht="15.95" customHeight="1" x14ac:dyDescent="0.2">
      <c r="A92" s="167"/>
      <c r="B92" s="162"/>
      <c r="C92" s="168" t="s">
        <v>292</v>
      </c>
      <c r="D92" s="165">
        <v>0</v>
      </c>
      <c r="E92" s="165">
        <f>E93</f>
        <v>0</v>
      </c>
      <c r="F92" s="155">
        <v>0</v>
      </c>
      <c r="G92" s="155">
        <v>0</v>
      </c>
      <c r="H92" s="155">
        <f t="shared" si="7"/>
        <v>0</v>
      </c>
      <c r="I92" s="155">
        <f t="shared" si="8"/>
        <v>0</v>
      </c>
      <c r="J92" s="15"/>
    </row>
    <row r="93" spans="1:10" ht="15.95" customHeight="1" x14ac:dyDescent="0.2">
      <c r="A93" s="167"/>
      <c r="B93" s="162"/>
      <c r="C93" s="164" t="s">
        <v>293</v>
      </c>
      <c r="D93" s="165">
        <v>0</v>
      </c>
      <c r="E93" s="165">
        <v>0</v>
      </c>
      <c r="F93" s="155">
        <v>0</v>
      </c>
      <c r="G93" s="155">
        <v>0</v>
      </c>
      <c r="H93" s="155">
        <f t="shared" si="7"/>
        <v>0</v>
      </c>
      <c r="I93" s="155">
        <f t="shared" si="8"/>
        <v>0</v>
      </c>
      <c r="J93" s="15"/>
    </row>
    <row r="94" spans="1:10" ht="15.95" customHeight="1" x14ac:dyDescent="0.2">
      <c r="A94" s="160"/>
      <c r="B94" s="162"/>
      <c r="C94" s="164" t="s">
        <v>196</v>
      </c>
      <c r="D94" s="165">
        <f>D96+D99+D103</f>
        <v>6252926.54</v>
      </c>
      <c r="E94" s="196">
        <f>E95</f>
        <v>2389035.6800000002</v>
      </c>
      <c r="F94" s="155">
        <v>0</v>
      </c>
      <c r="G94" s="155">
        <v>0</v>
      </c>
      <c r="H94" s="155">
        <f t="shared" si="7"/>
        <v>2389035.6800000002</v>
      </c>
      <c r="I94" s="155">
        <f t="shared" si="8"/>
        <v>3863890.86</v>
      </c>
      <c r="J94" s="15"/>
    </row>
    <row r="95" spans="1:10" ht="15.95" customHeight="1" x14ac:dyDescent="0.2">
      <c r="A95" s="160"/>
      <c r="B95" s="162"/>
      <c r="C95" s="164" t="s">
        <v>166</v>
      </c>
      <c r="D95" s="165">
        <f>D94</f>
        <v>6252926.54</v>
      </c>
      <c r="E95" s="165">
        <f>E96+E99+E103</f>
        <v>2389035.6800000002</v>
      </c>
      <c r="F95" s="155" t="s">
        <v>167</v>
      </c>
      <c r="G95" s="155" t="s">
        <v>294</v>
      </c>
      <c r="H95" s="155">
        <f t="shared" si="7"/>
        <v>2389035.6800000002</v>
      </c>
      <c r="I95" s="155">
        <f t="shared" si="8"/>
        <v>3863890.86</v>
      </c>
      <c r="J95" s="15"/>
    </row>
    <row r="96" spans="1:10" ht="15.95" customHeight="1" x14ac:dyDescent="0.2">
      <c r="A96" s="160"/>
      <c r="B96" s="162"/>
      <c r="C96" s="164" t="s">
        <v>320</v>
      </c>
      <c r="D96" s="165">
        <f>D97</f>
        <v>3386900</v>
      </c>
      <c r="E96" s="165">
        <f>E97</f>
        <v>2201500</v>
      </c>
      <c r="F96" s="155" t="s">
        <v>167</v>
      </c>
      <c r="G96" s="155">
        <v>0</v>
      </c>
      <c r="H96" s="155">
        <f t="shared" si="7"/>
        <v>2201500</v>
      </c>
      <c r="I96" s="155">
        <f t="shared" si="8"/>
        <v>1185400</v>
      </c>
      <c r="J96" s="15"/>
    </row>
    <row r="97" spans="1:10" ht="15.95" customHeight="1" x14ac:dyDescent="0.2">
      <c r="A97" s="160"/>
      <c r="B97" s="162"/>
      <c r="C97" s="164" t="s">
        <v>319</v>
      </c>
      <c r="D97" s="165">
        <f>D98</f>
        <v>3386900</v>
      </c>
      <c r="E97" s="165">
        <f>E98</f>
        <v>2201500</v>
      </c>
      <c r="F97" s="155" t="s">
        <v>167</v>
      </c>
      <c r="G97" s="155">
        <v>0</v>
      </c>
      <c r="H97" s="155">
        <f t="shared" si="7"/>
        <v>2201500</v>
      </c>
      <c r="I97" s="155">
        <f t="shared" si="8"/>
        <v>1185400</v>
      </c>
      <c r="J97" s="15"/>
    </row>
    <row r="98" spans="1:10" ht="25.5" customHeight="1" x14ac:dyDescent="0.2">
      <c r="A98" s="157" t="s">
        <v>168</v>
      </c>
      <c r="B98" s="162"/>
      <c r="C98" s="164" t="s">
        <v>318</v>
      </c>
      <c r="D98" s="165">
        <v>3386900</v>
      </c>
      <c r="E98" s="166">
        <v>2201500</v>
      </c>
      <c r="F98" s="155" t="s">
        <v>167</v>
      </c>
      <c r="G98" s="155">
        <v>0</v>
      </c>
      <c r="H98" s="155">
        <f t="shared" si="7"/>
        <v>2201500</v>
      </c>
      <c r="I98" s="155">
        <f t="shared" si="8"/>
        <v>1185400</v>
      </c>
      <c r="J98" s="15"/>
    </row>
    <row r="99" spans="1:10" ht="15.95" customHeight="1" x14ac:dyDescent="0.2">
      <c r="A99" s="157"/>
      <c r="B99" s="162"/>
      <c r="C99" s="164" t="s">
        <v>317</v>
      </c>
      <c r="D99" s="165">
        <f>D100+D102</f>
        <v>407200</v>
      </c>
      <c r="E99" s="165">
        <f>E100+E102</f>
        <v>168435.68</v>
      </c>
      <c r="F99" s="155" t="s">
        <v>167</v>
      </c>
      <c r="G99" s="155" t="s">
        <v>167</v>
      </c>
      <c r="H99" s="155">
        <f t="shared" si="7"/>
        <v>168435.68</v>
      </c>
      <c r="I99" s="155">
        <f t="shared" si="8"/>
        <v>238764.32</v>
      </c>
      <c r="J99" s="15"/>
    </row>
    <row r="100" spans="1:10" ht="15.95" customHeight="1" x14ac:dyDescent="0.2">
      <c r="A100" s="157"/>
      <c r="B100" s="162"/>
      <c r="C100" s="164" t="s">
        <v>316</v>
      </c>
      <c r="D100" s="165">
        <v>407000</v>
      </c>
      <c r="E100" s="165">
        <f>E101</f>
        <v>168235.68</v>
      </c>
      <c r="F100" s="155" t="s">
        <v>167</v>
      </c>
      <c r="G100" s="155" t="s">
        <v>167</v>
      </c>
      <c r="H100" s="155">
        <f t="shared" si="7"/>
        <v>168235.68</v>
      </c>
      <c r="I100" s="155">
        <f t="shared" si="8"/>
        <v>238764.32</v>
      </c>
      <c r="J100" s="15"/>
    </row>
    <row r="101" spans="1:10" ht="33" customHeight="1" x14ac:dyDescent="0.2">
      <c r="A101" s="169" t="s">
        <v>197</v>
      </c>
      <c r="B101" s="162"/>
      <c r="C101" s="164" t="s">
        <v>315</v>
      </c>
      <c r="D101" s="165">
        <v>407000</v>
      </c>
      <c r="E101" s="166">
        <v>168235.68</v>
      </c>
      <c r="F101" s="155" t="s">
        <v>167</v>
      </c>
      <c r="G101" s="155" t="s">
        <v>167</v>
      </c>
      <c r="H101" s="155">
        <f t="shared" si="7"/>
        <v>168235.68</v>
      </c>
      <c r="I101" s="155">
        <f t="shared" si="8"/>
        <v>238764.32</v>
      </c>
      <c r="J101" s="15"/>
    </row>
    <row r="102" spans="1:10" ht="36.75" customHeight="1" x14ac:dyDescent="0.2">
      <c r="A102" s="170" t="s">
        <v>198</v>
      </c>
      <c r="B102" s="162"/>
      <c r="C102" s="164" t="s">
        <v>314</v>
      </c>
      <c r="D102" s="165">
        <v>200</v>
      </c>
      <c r="E102" s="166">
        <v>200</v>
      </c>
      <c r="F102" s="155" t="s">
        <v>167</v>
      </c>
      <c r="G102" s="155" t="s">
        <v>167</v>
      </c>
      <c r="H102" s="155">
        <f t="shared" si="7"/>
        <v>200</v>
      </c>
      <c r="I102" s="155">
        <f t="shared" si="8"/>
        <v>0</v>
      </c>
      <c r="J102" s="15"/>
    </row>
    <row r="103" spans="1:10" ht="15.95" customHeight="1" x14ac:dyDescent="0.2">
      <c r="A103" s="170"/>
      <c r="B103" s="162"/>
      <c r="C103" s="164" t="s">
        <v>313</v>
      </c>
      <c r="D103" s="165">
        <f>D105+D108</f>
        <v>2458826.54</v>
      </c>
      <c r="E103" s="165">
        <f>E105+E107</f>
        <v>19100</v>
      </c>
      <c r="F103" s="155">
        <v>0</v>
      </c>
      <c r="G103" s="155">
        <v>0</v>
      </c>
      <c r="H103" s="155">
        <f t="shared" si="7"/>
        <v>19100</v>
      </c>
      <c r="I103" s="155">
        <f t="shared" si="8"/>
        <v>2439726.54</v>
      </c>
      <c r="J103" s="15"/>
    </row>
    <row r="104" spans="1:10" ht="15.95" customHeight="1" x14ac:dyDescent="0.2">
      <c r="A104" s="170"/>
      <c r="B104" s="162"/>
      <c r="C104" s="164" t="s">
        <v>312</v>
      </c>
      <c r="D104" s="165">
        <v>1863800</v>
      </c>
      <c r="E104" s="165">
        <v>19100</v>
      </c>
      <c r="F104" s="155">
        <v>0</v>
      </c>
      <c r="G104" s="155">
        <v>0</v>
      </c>
      <c r="H104" s="155">
        <f t="shared" si="7"/>
        <v>19100</v>
      </c>
      <c r="I104" s="155">
        <f t="shared" si="8"/>
        <v>1844700</v>
      </c>
      <c r="J104" s="15"/>
    </row>
    <row r="105" spans="1:10" ht="54.75" customHeight="1" x14ac:dyDescent="0.2">
      <c r="A105" s="170" t="s">
        <v>295</v>
      </c>
      <c r="B105" s="162"/>
      <c r="C105" s="164" t="s">
        <v>312</v>
      </c>
      <c r="D105" s="165">
        <v>1863800</v>
      </c>
      <c r="E105" s="166">
        <v>19100</v>
      </c>
      <c r="F105" s="155">
        <v>0</v>
      </c>
      <c r="G105" s="155">
        <v>0</v>
      </c>
      <c r="H105" s="155">
        <f t="shared" si="7"/>
        <v>19100</v>
      </c>
      <c r="I105" s="155">
        <f t="shared" si="8"/>
        <v>1844700</v>
      </c>
      <c r="J105" s="15"/>
    </row>
    <row r="106" spans="1:10" ht="45" customHeight="1" x14ac:dyDescent="0.2">
      <c r="A106" s="169" t="s">
        <v>296</v>
      </c>
      <c r="B106" s="162"/>
      <c r="C106" s="164" t="s">
        <v>311</v>
      </c>
      <c r="D106" s="165">
        <f>D107</f>
        <v>0</v>
      </c>
      <c r="E106" s="165">
        <v>0</v>
      </c>
      <c r="F106" s="155">
        <v>0</v>
      </c>
      <c r="G106" s="155">
        <v>0</v>
      </c>
      <c r="H106" s="155">
        <f t="shared" si="7"/>
        <v>0</v>
      </c>
      <c r="I106" s="155">
        <f t="shared" si="8"/>
        <v>0</v>
      </c>
      <c r="J106" s="15"/>
    </row>
    <row r="107" spans="1:10" ht="15.95" customHeight="1" x14ac:dyDescent="0.2">
      <c r="A107" s="169"/>
      <c r="B107" s="162"/>
      <c r="C107" s="164" t="s">
        <v>310</v>
      </c>
      <c r="D107" s="165">
        <v>0</v>
      </c>
      <c r="E107" s="166">
        <v>0</v>
      </c>
      <c r="F107" s="155">
        <v>0</v>
      </c>
      <c r="G107" s="155">
        <v>0</v>
      </c>
      <c r="H107" s="155">
        <f t="shared" si="7"/>
        <v>0</v>
      </c>
      <c r="I107" s="155">
        <f t="shared" si="8"/>
        <v>0</v>
      </c>
      <c r="J107" s="15"/>
    </row>
    <row r="108" spans="1:10" ht="21" customHeight="1" x14ac:dyDescent="0.2">
      <c r="A108" s="169" t="s">
        <v>297</v>
      </c>
      <c r="B108" s="162"/>
      <c r="C108" s="164" t="s">
        <v>309</v>
      </c>
      <c r="D108" s="165">
        <v>595026.54</v>
      </c>
      <c r="E108" s="165">
        <f>E109</f>
        <v>0</v>
      </c>
      <c r="F108" s="155">
        <v>0</v>
      </c>
      <c r="G108" s="155">
        <v>0</v>
      </c>
      <c r="H108" s="155">
        <f t="shared" si="7"/>
        <v>0</v>
      </c>
      <c r="I108" s="155">
        <f t="shared" si="8"/>
        <v>595026.54</v>
      </c>
      <c r="J108" s="15"/>
    </row>
    <row r="109" spans="1:10" ht="15.95" customHeight="1" x14ac:dyDescent="0.2">
      <c r="A109" s="170"/>
      <c r="B109" s="171"/>
      <c r="C109" s="164" t="s">
        <v>308</v>
      </c>
      <c r="D109" s="165">
        <f>D108</f>
        <v>595026.54</v>
      </c>
      <c r="E109" s="166">
        <v>0</v>
      </c>
      <c r="F109" s="155">
        <v>0</v>
      </c>
      <c r="G109" s="155">
        <v>0</v>
      </c>
      <c r="H109" s="155">
        <f t="shared" si="7"/>
        <v>0</v>
      </c>
      <c r="I109" s="155">
        <f t="shared" si="8"/>
        <v>595026.54</v>
      </c>
      <c r="J109" s="15"/>
    </row>
    <row r="110" spans="1:10" ht="57" customHeight="1" x14ac:dyDescent="0.2">
      <c r="A110" s="170" t="s">
        <v>298</v>
      </c>
      <c r="B110" s="172"/>
      <c r="C110" s="164" t="s">
        <v>307</v>
      </c>
      <c r="D110" s="155">
        <v>0</v>
      </c>
      <c r="E110" s="158">
        <v>0</v>
      </c>
      <c r="F110" s="155">
        <v>0</v>
      </c>
      <c r="G110" s="155">
        <v>0</v>
      </c>
      <c r="H110" s="155">
        <f t="shared" si="7"/>
        <v>0</v>
      </c>
      <c r="I110" s="155">
        <f t="shared" si="8"/>
        <v>0</v>
      </c>
      <c r="J110" s="15"/>
    </row>
    <row r="111" spans="1:10" ht="45" customHeight="1" x14ac:dyDescent="0.2">
      <c r="A111" s="173" t="s">
        <v>299</v>
      </c>
      <c r="B111" s="174"/>
      <c r="C111" s="164" t="s">
        <v>306</v>
      </c>
      <c r="D111" s="155">
        <v>0</v>
      </c>
      <c r="E111" s="158">
        <v>0</v>
      </c>
      <c r="F111" s="155">
        <v>0</v>
      </c>
      <c r="G111" s="155">
        <v>0</v>
      </c>
      <c r="H111" s="155">
        <f t="shared" si="7"/>
        <v>0</v>
      </c>
      <c r="I111" s="155">
        <f t="shared" si="8"/>
        <v>0</v>
      </c>
      <c r="J111" s="15"/>
    </row>
    <row r="112" spans="1:10" x14ac:dyDescent="0.2">
      <c r="A112" s="175"/>
      <c r="B112" s="176"/>
      <c r="C112" s="177"/>
      <c r="D112" s="178">
        <f>D98-E98</f>
        <v>1185400</v>
      </c>
      <c r="E112" s="178"/>
      <c r="F112" s="178"/>
      <c r="G112" s="178"/>
      <c r="H112" s="178"/>
      <c r="I112" s="178"/>
      <c r="J112" s="15"/>
    </row>
    <row r="113" spans="1:10" x14ac:dyDescent="0.2">
      <c r="A113" s="175"/>
      <c r="B113" s="176"/>
      <c r="C113" s="177"/>
      <c r="D113" s="178"/>
      <c r="E113" s="178"/>
      <c r="F113" s="178"/>
      <c r="G113" s="178"/>
      <c r="H113" s="178"/>
      <c r="I113" s="178"/>
      <c r="J113" s="15"/>
    </row>
    <row r="114" spans="1:10" x14ac:dyDescent="0.2">
      <c r="A114" s="179"/>
      <c r="B114" s="180"/>
      <c r="C114" s="181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 x14ac:dyDescent="0.2">
      <c r="A128" s="91"/>
      <c r="B128" s="182"/>
      <c r="C128" s="128"/>
      <c r="D128" s="183"/>
      <c r="E128" s="183"/>
      <c r="F128" s="183"/>
      <c r="G128" s="183"/>
      <c r="H128" s="184"/>
      <c r="I128" s="183"/>
      <c r="J128" s="15"/>
    </row>
    <row r="129" spans="1:10" x14ac:dyDescent="0.2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 ht="15" x14ac:dyDescent="0.25">
      <c r="B130" s="90"/>
      <c r="C130" s="91"/>
      <c r="D130" s="184"/>
      <c r="E130" s="184"/>
      <c r="F130" s="184"/>
      <c r="G130" s="184"/>
      <c r="H130" s="15"/>
      <c r="I130" s="184"/>
      <c r="J130" s="15"/>
    </row>
    <row r="131" spans="1:10" x14ac:dyDescent="0.2">
      <c r="B131" s="38"/>
      <c r="C131" s="200"/>
      <c r="D131" s="15"/>
      <c r="E131" s="15"/>
      <c r="F131" s="15"/>
      <c r="G131" s="15"/>
      <c r="H131" s="15"/>
      <c r="I131" s="15"/>
      <c r="J131" s="15"/>
    </row>
    <row r="132" spans="1:10" x14ac:dyDescent="0.2">
      <c r="A132" s="91"/>
      <c r="B132" s="128"/>
      <c r="C132" s="128"/>
      <c r="D132" s="183"/>
      <c r="E132" s="183"/>
      <c r="F132" s="185"/>
      <c r="G132" s="183"/>
      <c r="H132" s="183"/>
      <c r="I132" s="183"/>
      <c r="J132" s="15"/>
    </row>
    <row r="133" spans="1:10" x14ac:dyDescent="0.2">
      <c r="B133" s="128"/>
      <c r="C133" s="128"/>
      <c r="D133" s="183"/>
      <c r="E133" s="183"/>
      <c r="F133" s="42"/>
      <c r="G133" s="183"/>
      <c r="H133" s="183"/>
      <c r="I133" s="183"/>
      <c r="J133" s="15"/>
    </row>
    <row r="134" spans="1:10" x14ac:dyDescent="0.2">
      <c r="A134" s="128"/>
      <c r="B134" s="128"/>
      <c r="C134" s="128"/>
      <c r="D134" s="183"/>
      <c r="E134" s="183"/>
      <c r="F134" s="183"/>
      <c r="G134" s="183"/>
      <c r="H134" s="183"/>
      <c r="I134" s="183"/>
      <c r="J134" s="15"/>
    </row>
    <row r="135" spans="1:10" x14ac:dyDescent="0.2">
      <c r="A135" s="91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 x14ac:dyDescent="0.2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 x14ac:dyDescent="0.2">
      <c r="A137" s="186"/>
      <c r="B137" s="186"/>
      <c r="C137" s="186"/>
      <c r="D137" s="183"/>
      <c r="E137" s="183"/>
      <c r="F137" s="183"/>
      <c r="G137" s="183"/>
      <c r="H137" s="183"/>
      <c r="I137" s="183"/>
      <c r="J137" s="15"/>
    </row>
    <row r="138" spans="1:10" x14ac:dyDescent="0.2">
      <c r="A138" s="39"/>
      <c r="B138" s="40"/>
      <c r="C138" s="40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181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1"/>
      <c r="C142" s="181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81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81"/>
      <c r="D158" s="42"/>
      <c r="E158" s="42"/>
      <c r="F158" s="42"/>
      <c r="G158" s="42"/>
      <c r="H158" s="184"/>
      <c r="I158" s="42"/>
      <c r="J158" s="15"/>
    </row>
    <row r="159" spans="1:10" x14ac:dyDescent="0.2">
      <c r="A159" s="39"/>
      <c r="B159" s="40"/>
      <c r="C159" s="181"/>
      <c r="D159" s="181"/>
      <c r="E159" s="187"/>
      <c r="F159" s="181"/>
      <c r="G159" s="181"/>
      <c r="H159" s="92"/>
      <c r="I159" s="181"/>
    </row>
    <row r="160" spans="1:10" x14ac:dyDescent="0.2">
      <c r="A160" s="91"/>
      <c r="B160" s="128"/>
      <c r="C160" s="128"/>
      <c r="D160" s="188"/>
      <c r="E160" s="189"/>
      <c r="F160" s="190"/>
      <c r="G160" s="188"/>
      <c r="H160" s="188"/>
      <c r="I160" s="188"/>
    </row>
    <row r="161" spans="1:9" x14ac:dyDescent="0.2">
      <c r="B161" s="128"/>
      <c r="C161" s="128"/>
      <c r="D161" s="188"/>
      <c r="E161" s="189"/>
      <c r="F161" s="181"/>
      <c r="G161" s="188"/>
      <c r="H161" s="188"/>
      <c r="I161" s="188"/>
    </row>
    <row r="162" spans="1:9" x14ac:dyDescent="0.2">
      <c r="A162" s="128"/>
      <c r="B162" s="128"/>
      <c r="C162" s="128"/>
      <c r="D162" s="188"/>
      <c r="E162" s="189"/>
      <c r="F162" s="188"/>
      <c r="G162" s="188"/>
      <c r="H162" s="188"/>
      <c r="I162" s="188"/>
    </row>
    <row r="163" spans="1:9" x14ac:dyDescent="0.2">
      <c r="A163" s="91"/>
      <c r="B163" s="128"/>
      <c r="C163" s="128"/>
      <c r="D163" s="188"/>
      <c r="E163" s="189"/>
      <c r="F163" s="188"/>
      <c r="G163" s="188"/>
      <c r="H163" s="188"/>
      <c r="I163" s="188"/>
    </row>
    <row r="164" spans="1:9" x14ac:dyDescent="0.2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 x14ac:dyDescent="0.2">
      <c r="A165" s="186"/>
      <c r="B165" s="186"/>
      <c r="C165" s="186"/>
      <c r="D165" s="188"/>
      <c r="E165" s="189"/>
      <c r="F165" s="188"/>
      <c r="G165" s="188"/>
      <c r="H165" s="188"/>
      <c r="I165" s="188"/>
    </row>
    <row r="166" spans="1:9" x14ac:dyDescent="0.2">
      <c r="A166" s="39"/>
      <c r="B166" s="40"/>
      <c r="C166" s="181"/>
      <c r="D166" s="181"/>
      <c r="E166" s="187"/>
      <c r="F166" s="181"/>
      <c r="G166" s="181"/>
      <c r="H166" s="181"/>
      <c r="I166" s="181"/>
    </row>
    <row r="167" spans="1:9" x14ac:dyDescent="0.2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 x14ac:dyDescent="0.2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 x14ac:dyDescent="0.2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 x14ac:dyDescent="0.2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 x14ac:dyDescent="0.2">
      <c r="A171" s="191"/>
      <c r="B171" s="191"/>
      <c r="C171" s="181"/>
      <c r="D171" s="181"/>
      <c r="E171" s="187"/>
      <c r="F171" s="181"/>
      <c r="G171" s="181"/>
      <c r="H171" s="181"/>
      <c r="I171" s="181"/>
    </row>
    <row r="172" spans="1:9" x14ac:dyDescent="0.2">
      <c r="A172" s="39"/>
      <c r="B172" s="39"/>
      <c r="C172" s="181"/>
      <c r="D172" s="182"/>
      <c r="E172" s="134"/>
      <c r="F172" s="181"/>
      <c r="G172" s="181"/>
      <c r="H172" s="181"/>
      <c r="I172" s="181"/>
    </row>
    <row r="173" spans="1:9" x14ac:dyDescent="0.2">
      <c r="A173" s="91"/>
      <c r="B173" s="91"/>
      <c r="C173" s="92"/>
      <c r="D173" s="192"/>
      <c r="E173" s="131"/>
      <c r="F173" s="192"/>
      <c r="G173" s="192"/>
      <c r="H173" s="192"/>
      <c r="I173" s="192"/>
    </row>
    <row r="174" spans="1:9" x14ac:dyDescent="0.2">
      <c r="D174" s="192"/>
      <c r="E174" s="131"/>
      <c r="F174" s="91"/>
      <c r="H174" s="192"/>
      <c r="I174" s="192"/>
    </row>
    <row r="175" spans="1:9" x14ac:dyDescent="0.2">
      <c r="A175" s="91"/>
      <c r="B175" s="91"/>
      <c r="C175" s="92"/>
      <c r="D175" s="192"/>
      <c r="E175" s="131"/>
      <c r="F175" s="192"/>
      <c r="G175" s="192"/>
      <c r="H175" s="192"/>
      <c r="I175" s="192"/>
    </row>
    <row r="176" spans="1:9" x14ac:dyDescent="0.2">
      <c r="A176" s="91"/>
      <c r="B176" s="91"/>
      <c r="C176" s="91"/>
      <c r="D176" s="192"/>
      <c r="F176" s="192"/>
      <c r="G176" s="192"/>
      <c r="H176" s="192"/>
    </row>
    <row r="177" spans="1:8" x14ac:dyDescent="0.2">
      <c r="A177" s="91"/>
      <c r="D177" s="192"/>
      <c r="E177" s="131"/>
      <c r="F177" s="192"/>
      <c r="G177" s="192"/>
      <c r="H177" s="192"/>
    </row>
    <row r="178" spans="1:8" x14ac:dyDescent="0.2">
      <c r="D178" s="192"/>
      <c r="E178" s="131"/>
      <c r="F178" s="192"/>
      <c r="G178" s="192"/>
      <c r="H178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5"/>
  <sheetViews>
    <sheetView tabSelected="1" zoomScaleNormal="100" zoomScaleSheetLayoutView="125" workbookViewId="0">
      <pane xSplit="3" ySplit="10" topLeftCell="D70" activePane="bottomRight" state="frozen"/>
      <selection pane="topRight" activeCell="D1" sqref="D1"/>
      <selection pane="bottomLeft" activeCell="A11" sqref="A11"/>
      <selection pane="bottomRight" activeCell="C76" sqref="C76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4" t="s">
        <v>341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D37+D39+D46+D50+D55+D58+D60+D64+D81+D83+D87+D89+D85</f>
        <v>18241600</v>
      </c>
      <c r="E10" s="28">
        <f>E37+E46+E50+E55+E58+E64+E81+E83+E89+E86</f>
        <v>0</v>
      </c>
      <c r="F10" s="28">
        <f>F37+F46+F50+F55+F58+F64+F81+F83+F89+F86+F60+F85</f>
        <v>5018216.45</v>
      </c>
      <c r="G10" s="28">
        <f t="shared" ref="G10:I10" si="0">G37+G46+G50+G55+G58+G64+G81+G83+G89+G86+G60+G85</f>
        <v>0</v>
      </c>
      <c r="H10" s="28">
        <f t="shared" si="0"/>
        <v>0</v>
      </c>
      <c r="I10" s="28">
        <f t="shared" si="0"/>
        <v>5018216.45</v>
      </c>
      <c r="J10" s="28">
        <f>D10-F10</f>
        <v>13223383.550000001</v>
      </c>
      <c r="K10" s="28"/>
      <c r="L10" s="28"/>
    </row>
    <row r="11" spans="1:12" ht="30" customHeight="1" thickBot="1" x14ac:dyDescent="0.25">
      <c r="A11" s="9" t="s">
        <v>248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7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1"/>
        <v>5000</v>
      </c>
      <c r="K12" s="20"/>
      <c r="L12" s="5">
        <f t="shared" si="2"/>
        <v>0</v>
      </c>
    </row>
    <row r="13" spans="1:12" ht="21.75" customHeight="1" thickBot="1" x14ac:dyDescent="0.25">
      <c r="A13" s="9" t="s">
        <v>277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207</v>
      </c>
      <c r="D14" s="18">
        <v>4587000</v>
      </c>
      <c r="E14" s="18"/>
      <c r="F14" s="18">
        <v>1870987.9</v>
      </c>
      <c r="G14" s="18"/>
      <c r="H14" s="18"/>
      <c r="I14" s="18">
        <f t="shared" ref="I14:I36" si="3">F14</f>
        <v>1870987.9</v>
      </c>
      <c r="J14" s="28">
        <f t="shared" si="1"/>
        <v>2716012.1</v>
      </c>
      <c r="K14" s="20"/>
      <c r="L14" s="5">
        <f t="shared" si="2"/>
        <v>1870987.9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207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4156314.37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259</v>
      </c>
      <c r="B17" s="10" t="s">
        <v>47</v>
      </c>
      <c r="C17" s="24" t="s">
        <v>258</v>
      </c>
      <c r="D17" s="18">
        <v>14600</v>
      </c>
      <c r="E17" s="18"/>
      <c r="F17" s="18">
        <v>5919.38</v>
      </c>
      <c r="G17" s="18"/>
      <c r="H17" s="18"/>
      <c r="I17" s="18">
        <f t="shared" si="3"/>
        <v>5919.38</v>
      </c>
      <c r="J17" s="28">
        <f t="shared" si="1"/>
        <v>8680.619999999999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329</v>
      </c>
      <c r="C18" s="24" t="s">
        <v>207</v>
      </c>
      <c r="D18" s="18">
        <v>5000</v>
      </c>
      <c r="E18" s="18"/>
      <c r="F18" s="18">
        <v>0</v>
      </c>
      <c r="G18" s="18"/>
      <c r="H18" s="18"/>
      <c r="I18" s="18">
        <f t="shared" ref="I18" si="4">F18</f>
        <v>0</v>
      </c>
      <c r="J18" s="28">
        <f t="shared" ref="J18" si="5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540091.23</v>
      </c>
      <c r="G19" s="18" t="s">
        <v>66</v>
      </c>
      <c r="H19" s="18" t="s">
        <v>66</v>
      </c>
      <c r="I19" s="18">
        <f t="shared" si="3"/>
        <v>540091.23</v>
      </c>
      <c r="J19" s="28">
        <f t="shared" si="1"/>
        <v>961108.77</v>
      </c>
      <c r="K19" s="20"/>
      <c r="L19" s="5">
        <f>D19-E19-J19</f>
        <v>540091.23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3"/>
        <v>-13896.34</v>
      </c>
      <c r="J20" s="28">
        <f t="shared" si="1"/>
        <v>1367296.34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3"/>
        <v>13896.34</v>
      </c>
      <c r="J21" s="28">
        <f t="shared" si="1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260</v>
      </c>
      <c r="B22" s="11">
        <v>213</v>
      </c>
      <c r="C22" s="24" t="s">
        <v>261</v>
      </c>
      <c r="D22" s="18">
        <v>4500</v>
      </c>
      <c r="E22" s="18"/>
      <c r="F22" s="18">
        <v>1787.66</v>
      </c>
      <c r="G22" s="18"/>
      <c r="H22" s="18"/>
      <c r="I22" s="18">
        <f t="shared" si="3"/>
        <v>1787.66</v>
      </c>
      <c r="J22" s="28">
        <f t="shared" si="1"/>
        <v>2712.34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95131.199999999997</v>
      </c>
      <c r="G23" s="18" t="s">
        <v>66</v>
      </c>
      <c r="H23" s="18" t="s">
        <v>66</v>
      </c>
      <c r="I23" s="18">
        <f t="shared" si="3"/>
        <v>95131.199999999997</v>
      </c>
      <c r="J23" s="28">
        <f t="shared" si="1"/>
        <v>288268.79999999999</v>
      </c>
      <c r="K23" s="20"/>
      <c r="L23" s="5">
        <f t="shared" ref="L23:L34" si="6">D23-E23-J23</f>
        <v>95131.200000000012</v>
      </c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6"/>
      <c r="G24" s="18"/>
      <c r="H24" s="18"/>
      <c r="I24" s="18">
        <f t="shared" si="3"/>
        <v>0</v>
      </c>
      <c r="J24" s="28">
        <f t="shared" si="1"/>
        <v>0</v>
      </c>
      <c r="K24" s="20"/>
      <c r="L24" s="5">
        <f t="shared" si="6"/>
        <v>0</v>
      </c>
    </row>
    <row r="25" spans="1:12" ht="19.899999999999999" customHeight="1" thickBot="1" x14ac:dyDescent="0.25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v>18485.54</v>
      </c>
      <c r="G25" s="18"/>
      <c r="H25" s="18"/>
      <c r="I25" s="18">
        <f t="shared" si="3"/>
        <v>18485.54</v>
      </c>
      <c r="J25" s="28">
        <f t="shared" si="1"/>
        <v>53514.46</v>
      </c>
      <c r="K25" s="20"/>
      <c r="L25" s="5">
        <f t="shared" si="6"/>
        <v>18485.54</v>
      </c>
    </row>
    <row r="26" spans="1:12" ht="15" customHeight="1" thickBot="1" x14ac:dyDescent="0.25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v>53470.25</v>
      </c>
      <c r="G26" s="18"/>
      <c r="H26" s="18"/>
      <c r="I26" s="18">
        <f t="shared" si="3"/>
        <v>53470.25</v>
      </c>
      <c r="J26" s="28">
        <f t="shared" si="1"/>
        <v>41129.75</v>
      </c>
      <c r="K26" s="20"/>
      <c r="L26" s="5">
        <f t="shared" si="6"/>
        <v>53470.25</v>
      </c>
    </row>
    <row r="27" spans="1:12" ht="15" customHeight="1" thickBot="1" x14ac:dyDescent="0.25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v>8150</v>
      </c>
      <c r="G27" s="18"/>
      <c r="H27" s="18"/>
      <c r="I27" s="18">
        <f t="shared" si="3"/>
        <v>8150</v>
      </c>
      <c r="J27" s="28">
        <f t="shared" si="1"/>
        <v>101850</v>
      </c>
      <c r="K27" s="20"/>
      <c r="L27" s="5">
        <f t="shared" si="6"/>
        <v>8150</v>
      </c>
    </row>
    <row r="28" spans="1:12" ht="15" customHeight="1" thickBot="1" x14ac:dyDescent="0.25">
      <c r="A28" s="8" t="s">
        <v>69</v>
      </c>
      <c r="B28" s="11">
        <v>226</v>
      </c>
      <c r="C28" s="114" t="s">
        <v>209</v>
      </c>
      <c r="D28" s="18">
        <v>618100</v>
      </c>
      <c r="E28" s="18"/>
      <c r="F28" s="18">
        <v>313655.33</v>
      </c>
      <c r="G28" s="18"/>
      <c r="H28" s="18"/>
      <c r="I28" s="18">
        <f t="shared" si="3"/>
        <v>313655.33</v>
      </c>
      <c r="J28" s="28">
        <f t="shared" si="1"/>
        <v>304444.67</v>
      </c>
      <c r="K28" s="20"/>
      <c r="L28" s="5">
        <f t="shared" si="6"/>
        <v>313655.33</v>
      </c>
    </row>
    <row r="29" spans="1:12" ht="15" customHeight="1" thickBot="1" x14ac:dyDescent="0.25">
      <c r="A29" s="8" t="s">
        <v>322</v>
      </c>
      <c r="B29" s="11">
        <v>227</v>
      </c>
      <c r="C29" s="114" t="s">
        <v>209</v>
      </c>
      <c r="D29" s="18">
        <v>10000</v>
      </c>
      <c r="E29" s="18"/>
      <c r="F29" s="18">
        <v>3568.08</v>
      </c>
      <c r="G29" s="18"/>
      <c r="H29" s="18"/>
      <c r="I29" s="18">
        <f t="shared" si="3"/>
        <v>3568.08</v>
      </c>
      <c r="J29" s="28">
        <f t="shared" si="1"/>
        <v>6431.92</v>
      </c>
      <c r="K29" s="20"/>
      <c r="L29" s="5">
        <f t="shared" si="6"/>
        <v>3568.08</v>
      </c>
    </row>
    <row r="30" spans="1:12" ht="15" customHeight="1" thickBot="1" x14ac:dyDescent="0.25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3"/>
        <v>0</v>
      </c>
      <c r="J30" s="28">
        <f t="shared" si="1"/>
        <v>100000</v>
      </c>
      <c r="K30" s="20"/>
      <c r="L30" s="5">
        <f t="shared" si="6"/>
        <v>0</v>
      </c>
    </row>
    <row r="31" spans="1:12" ht="15" customHeight="1" thickBot="1" x14ac:dyDescent="0.25">
      <c r="A31" s="8" t="s">
        <v>57</v>
      </c>
      <c r="B31" s="11">
        <v>343</v>
      </c>
      <c r="C31" s="114" t="s">
        <v>209</v>
      </c>
      <c r="D31" s="18">
        <v>170000</v>
      </c>
      <c r="E31" s="18"/>
      <c r="F31" s="18">
        <v>73200</v>
      </c>
      <c r="G31" s="18" t="s">
        <v>66</v>
      </c>
      <c r="H31" s="18" t="s">
        <v>66</v>
      </c>
      <c r="I31" s="18">
        <f t="shared" si="3"/>
        <v>73200</v>
      </c>
      <c r="J31" s="28">
        <f t="shared" si="1"/>
        <v>96800</v>
      </c>
      <c r="K31" s="20"/>
      <c r="L31" s="5">
        <f t="shared" si="6"/>
        <v>73200</v>
      </c>
    </row>
    <row r="32" spans="1:12" ht="15" customHeight="1" thickBot="1" x14ac:dyDescent="0.25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0</v>
      </c>
      <c r="G32" s="18"/>
      <c r="H32" s="18"/>
      <c r="I32" s="18">
        <f t="shared" si="3"/>
        <v>0</v>
      </c>
      <c r="J32" s="28">
        <f t="shared" si="1"/>
        <v>126300</v>
      </c>
      <c r="K32" s="20"/>
      <c r="L32" s="5">
        <f t="shared" si="6"/>
        <v>0</v>
      </c>
    </row>
    <row r="33" spans="1:12" ht="15" customHeight="1" thickBot="1" x14ac:dyDescent="0.25">
      <c r="A33" s="8" t="s">
        <v>256</v>
      </c>
      <c r="B33" s="11">
        <v>291</v>
      </c>
      <c r="C33" s="114" t="s">
        <v>222</v>
      </c>
      <c r="D33" s="18">
        <v>3800</v>
      </c>
      <c r="E33" s="18"/>
      <c r="F33" s="18">
        <v>268</v>
      </c>
      <c r="G33" s="18" t="s">
        <v>66</v>
      </c>
      <c r="H33" s="18" t="s">
        <v>66</v>
      </c>
      <c r="I33" s="18">
        <f t="shared" si="3"/>
        <v>268</v>
      </c>
      <c r="J33" s="28">
        <f t="shared" si="1"/>
        <v>3532</v>
      </c>
      <c r="K33" s="20"/>
      <c r="L33" s="5">
        <f t="shared" si="6"/>
        <v>268</v>
      </c>
    </row>
    <row r="34" spans="1:12" ht="15" customHeight="1" thickBot="1" x14ac:dyDescent="0.25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3"/>
        <v>0</v>
      </c>
      <c r="J34" s="28">
        <f t="shared" si="1"/>
        <v>45000</v>
      </c>
      <c r="K34" s="20"/>
      <c r="L34" s="5">
        <f t="shared" si="6"/>
        <v>0</v>
      </c>
    </row>
    <row r="35" spans="1:12" ht="15.6" customHeight="1" thickBot="1" x14ac:dyDescent="0.25">
      <c r="A35" s="8" t="s">
        <v>242</v>
      </c>
      <c r="B35" s="11">
        <v>225</v>
      </c>
      <c r="C35" s="114" t="s">
        <v>227</v>
      </c>
      <c r="D35" s="18">
        <v>60000</v>
      </c>
      <c r="E35" s="18">
        <v>0</v>
      </c>
      <c r="F35" s="18">
        <v>23066</v>
      </c>
      <c r="G35" s="18" t="s">
        <v>66</v>
      </c>
      <c r="H35" s="18" t="s">
        <v>66</v>
      </c>
      <c r="I35" s="18">
        <f t="shared" si="3"/>
        <v>23066</v>
      </c>
      <c r="J35" s="28">
        <f t="shared" si="1"/>
        <v>36934</v>
      </c>
      <c r="K35" s="20"/>
      <c r="L35" s="5">
        <f>D36-E36-J36</f>
        <v>200</v>
      </c>
    </row>
    <row r="36" spans="1:12" ht="49.15" customHeight="1" x14ac:dyDescent="0.2">
      <c r="A36" s="8" t="s">
        <v>267</v>
      </c>
      <c r="B36" s="11">
        <v>340</v>
      </c>
      <c r="C36" s="24" t="s">
        <v>268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3"/>
        <v>200</v>
      </c>
      <c r="J36" s="28">
        <f t="shared" si="1"/>
        <v>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J37" si="7">SUM(E12:E36)</f>
        <v>0</v>
      </c>
      <c r="F37" s="23">
        <f t="shared" si="7"/>
        <v>3007980.5700000003</v>
      </c>
      <c r="G37" s="23">
        <f t="shared" si="7"/>
        <v>0</v>
      </c>
      <c r="H37" s="23">
        <f t="shared" si="7"/>
        <v>0</v>
      </c>
      <c r="I37" s="23">
        <f t="shared" si="7"/>
        <v>3007980.5700000003</v>
      </c>
      <c r="J37" s="23">
        <f t="shared" si="7"/>
        <v>10990919.430000002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8">F38</f>
        <v>0</v>
      </c>
      <c r="J38" s="28">
        <f t="shared" si="1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272</v>
      </c>
      <c r="D39" s="23">
        <f>D38</f>
        <v>50000</v>
      </c>
      <c r="E39" s="23"/>
      <c r="F39" s="16"/>
      <c r="G39" s="16"/>
      <c r="H39" s="16"/>
      <c r="I39" s="18">
        <f t="shared" si="8"/>
        <v>0</v>
      </c>
      <c r="J39" s="28">
        <f t="shared" si="1"/>
        <v>50000</v>
      </c>
      <c r="K39" s="17"/>
      <c r="L39" s="5"/>
    </row>
    <row r="40" spans="1:12" ht="33" customHeight="1" thickBot="1" x14ac:dyDescent="0.25">
      <c r="A40" s="8" t="s">
        <v>257</v>
      </c>
      <c r="B40" s="11">
        <v>226</v>
      </c>
      <c r="C40" s="25" t="s">
        <v>236</v>
      </c>
      <c r="D40" s="26">
        <v>170500</v>
      </c>
      <c r="E40" s="26"/>
      <c r="F40" s="18">
        <v>21000</v>
      </c>
      <c r="G40" s="19" t="s">
        <v>66</v>
      </c>
      <c r="H40" s="19" t="s">
        <v>66</v>
      </c>
      <c r="I40" s="18">
        <f t="shared" si="8"/>
        <v>21000</v>
      </c>
      <c r="J40" s="28">
        <f t="shared" si="1"/>
        <v>149500</v>
      </c>
      <c r="K40" s="20"/>
      <c r="L40" s="5"/>
    </row>
    <row r="41" spans="1:12" ht="27.75" customHeight="1" thickBot="1" x14ac:dyDescent="0.25">
      <c r="A41" s="8" t="s">
        <v>275</v>
      </c>
      <c r="B41" s="11">
        <v>291</v>
      </c>
      <c r="C41" s="24" t="s">
        <v>237</v>
      </c>
      <c r="D41" s="18">
        <v>1252700</v>
      </c>
      <c r="E41" s="18"/>
      <c r="F41" s="18">
        <v>276047</v>
      </c>
      <c r="G41" s="19" t="s">
        <v>66</v>
      </c>
      <c r="H41" s="19" t="s">
        <v>66</v>
      </c>
      <c r="I41" s="18">
        <f t="shared" si="8"/>
        <v>276047</v>
      </c>
      <c r="J41" s="28">
        <f t="shared" si="1"/>
        <v>976653</v>
      </c>
      <c r="K41" s="20"/>
      <c r="L41" s="5">
        <f>D42-E42-J42</f>
        <v>22299</v>
      </c>
    </row>
    <row r="42" spans="1:12" ht="26.25" customHeight="1" thickBot="1" x14ac:dyDescent="0.25">
      <c r="A42" s="8" t="s">
        <v>172</v>
      </c>
      <c r="B42" s="11">
        <v>226</v>
      </c>
      <c r="C42" s="24" t="s">
        <v>238</v>
      </c>
      <c r="D42" s="18">
        <v>166000</v>
      </c>
      <c r="E42" s="18"/>
      <c r="F42" s="18">
        <v>22299</v>
      </c>
      <c r="G42" s="19" t="s">
        <v>66</v>
      </c>
      <c r="H42" s="19" t="s">
        <v>66</v>
      </c>
      <c r="I42" s="18">
        <f t="shared" si="8"/>
        <v>22299</v>
      </c>
      <c r="J42" s="28">
        <f t="shared" si="1"/>
        <v>143701</v>
      </c>
      <c r="K42" s="20"/>
      <c r="L42" s="5" t="e">
        <f>#REF!-#REF!-#REF!</f>
        <v>#REF!</v>
      </c>
    </row>
    <row r="43" spans="1:12" ht="15" customHeight="1" thickBot="1" x14ac:dyDescent="0.25">
      <c r="A43" s="8" t="s">
        <v>269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8"/>
        <v>40000</v>
      </c>
      <c r="J43" s="28">
        <f t="shared" si="1"/>
        <v>0</v>
      </c>
      <c r="K43" s="20"/>
      <c r="L43" s="5">
        <f>D45-E45-J45</f>
        <v>44400</v>
      </c>
    </row>
    <row r="44" spans="1:12" ht="26.45" customHeight="1" thickBot="1" x14ac:dyDescent="0.25">
      <c r="A44" s="8" t="s">
        <v>270</v>
      </c>
      <c r="B44" s="11">
        <v>251</v>
      </c>
      <c r="C44" s="24" t="s">
        <v>323</v>
      </c>
      <c r="D44" s="18">
        <v>46900</v>
      </c>
      <c r="E44" s="18"/>
      <c r="F44" s="18">
        <v>11724</v>
      </c>
      <c r="G44" s="19" t="s">
        <v>66</v>
      </c>
      <c r="H44" s="19" t="s">
        <v>66</v>
      </c>
      <c r="I44" s="18">
        <f>F44</f>
        <v>11724</v>
      </c>
      <c r="J44" s="28">
        <f>D44-F44</f>
        <v>35176</v>
      </c>
      <c r="K44" s="20"/>
      <c r="L44" s="5" t="e">
        <f>#REF!-#REF!-#REF!</f>
        <v>#REF!</v>
      </c>
    </row>
    <row r="45" spans="1:12" ht="26.45" customHeight="1" x14ac:dyDescent="0.2">
      <c r="A45" s="8" t="s">
        <v>270</v>
      </c>
      <c r="B45" s="11">
        <v>251</v>
      </c>
      <c r="C45" s="24" t="s">
        <v>220</v>
      </c>
      <c r="D45" s="18">
        <v>89600</v>
      </c>
      <c r="E45" s="18"/>
      <c r="F45" s="18">
        <v>44400</v>
      </c>
      <c r="G45" s="19" t="s">
        <v>66</v>
      </c>
      <c r="H45" s="19" t="s">
        <v>66</v>
      </c>
      <c r="I45" s="18">
        <f t="shared" si="8"/>
        <v>44400</v>
      </c>
      <c r="J45" s="28">
        <f t="shared" si="1"/>
        <v>45200</v>
      </c>
      <c r="K45" s="20"/>
      <c r="L45" s="5" t="e">
        <f>#REF!-#REF!-#REF!</f>
        <v>#REF!</v>
      </c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1765700</v>
      </c>
      <c r="E46" s="16">
        <f t="shared" ref="E46:J46" si="9">SUM(E40:E45)</f>
        <v>0</v>
      </c>
      <c r="F46" s="16">
        <f t="shared" si="9"/>
        <v>415470</v>
      </c>
      <c r="G46" s="16">
        <f t="shared" si="9"/>
        <v>0</v>
      </c>
      <c r="H46" s="16">
        <f t="shared" si="9"/>
        <v>0</v>
      </c>
      <c r="I46" s="16">
        <f t="shared" si="9"/>
        <v>415470</v>
      </c>
      <c r="J46" s="16">
        <f t="shared" si="9"/>
        <v>1350230</v>
      </c>
      <c r="K46" s="29"/>
      <c r="L46" s="5" t="e">
        <f>#REF!-#REF!-#REF!</f>
        <v>#REF!</v>
      </c>
    </row>
    <row r="47" spans="1:12" ht="15" customHeight="1" thickBot="1" x14ac:dyDescent="0.25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138929.60000000001</v>
      </c>
      <c r="G47" s="19" t="s">
        <v>66</v>
      </c>
      <c r="H47" s="19" t="s">
        <v>66</v>
      </c>
      <c r="I47" s="18">
        <f>F47</f>
        <v>138929.60000000001</v>
      </c>
      <c r="J47" s="28">
        <f t="shared" si="1"/>
        <v>171070.4</v>
      </c>
      <c r="K47" s="87"/>
      <c r="L47" s="5">
        <f>D48-E48-J48</f>
        <v>29306.080000000002</v>
      </c>
    </row>
    <row r="48" spans="1:12" ht="15" customHeight="1" thickBot="1" x14ac:dyDescent="0.25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29306.080000000002</v>
      </c>
      <c r="G48" s="18" t="s">
        <v>66</v>
      </c>
      <c r="H48" s="18" t="s">
        <v>66</v>
      </c>
      <c r="I48" s="18">
        <f>F48</f>
        <v>29306.080000000002</v>
      </c>
      <c r="J48" s="28">
        <f t="shared" si="1"/>
        <v>64393.919999999998</v>
      </c>
      <c r="K48" s="87"/>
      <c r="L48" s="5"/>
    </row>
    <row r="49" spans="1:12" ht="15" customHeight="1" thickBot="1" x14ac:dyDescent="0.25">
      <c r="A49" s="8" t="s">
        <v>57</v>
      </c>
      <c r="B49" s="11">
        <v>346</v>
      </c>
      <c r="C49" s="24" t="s">
        <v>324</v>
      </c>
      <c r="D49" s="18">
        <v>3300</v>
      </c>
      <c r="E49" s="18"/>
      <c r="F49" s="18">
        <v>0</v>
      </c>
      <c r="G49" s="18"/>
      <c r="H49" s="18"/>
      <c r="I49" s="18">
        <v>0</v>
      </c>
      <c r="J49" s="28">
        <f t="shared" si="1"/>
        <v>3300</v>
      </c>
      <c r="K49" s="87"/>
      <c r="L49" s="5"/>
    </row>
    <row r="50" spans="1:12" ht="24" customHeight="1" thickBot="1" x14ac:dyDescent="0.25">
      <c r="A50" s="7" t="s">
        <v>62</v>
      </c>
      <c r="B50" s="12"/>
      <c r="C50" s="21" t="s">
        <v>63</v>
      </c>
      <c r="D50" s="16">
        <f>D49+D48+D47</f>
        <v>407000</v>
      </c>
      <c r="E50" s="16">
        <f t="shared" ref="E50:I50" si="10">E49+E48+E47</f>
        <v>0</v>
      </c>
      <c r="F50" s="16">
        <f t="shared" si="10"/>
        <v>168235.68</v>
      </c>
      <c r="G50" s="16">
        <f t="shared" si="10"/>
        <v>0</v>
      </c>
      <c r="H50" s="16">
        <f t="shared" si="10"/>
        <v>0</v>
      </c>
      <c r="I50" s="16">
        <f t="shared" si="10"/>
        <v>168235.68</v>
      </c>
      <c r="J50" s="28">
        <f t="shared" si="1"/>
        <v>238764.32</v>
      </c>
      <c r="K50" s="17"/>
      <c r="L50" s="5"/>
    </row>
    <row r="51" spans="1:12" ht="15" customHeight="1" thickBot="1" x14ac:dyDescent="0.25">
      <c r="A51" s="8" t="s">
        <v>246</v>
      </c>
      <c r="B51" s="11">
        <v>226</v>
      </c>
      <c r="C51" s="24" t="s">
        <v>213</v>
      </c>
      <c r="D51" s="18">
        <v>10000</v>
      </c>
      <c r="E51" s="18"/>
      <c r="F51" s="18">
        <f>E51</f>
        <v>0</v>
      </c>
      <c r="G51" s="18" t="s">
        <v>66</v>
      </c>
      <c r="H51" s="18" t="s">
        <v>66</v>
      </c>
      <c r="I51" s="18">
        <f>F51</f>
        <v>0</v>
      </c>
      <c r="J51" s="28">
        <f t="shared" si="1"/>
        <v>10000</v>
      </c>
      <c r="K51" s="87"/>
      <c r="L51" s="5">
        <f>D52-E52-J52</f>
        <v>0</v>
      </c>
    </row>
    <row r="52" spans="1:12" ht="15" customHeight="1" thickBot="1" x14ac:dyDescent="0.25">
      <c r="A52" s="8" t="s">
        <v>245</v>
      </c>
      <c r="B52" s="11">
        <v>310</v>
      </c>
      <c r="C52" s="24" t="s">
        <v>213</v>
      </c>
      <c r="D52" s="18">
        <v>40000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1"/>
        <v>40000</v>
      </c>
      <c r="K52" s="17"/>
      <c r="L52" s="5"/>
    </row>
    <row r="53" spans="1:12" s="6" customFormat="1" ht="25.5" customHeight="1" thickBot="1" x14ac:dyDescent="0.25">
      <c r="A53" s="8" t="s">
        <v>244</v>
      </c>
      <c r="B53" s="11">
        <v>226</v>
      </c>
      <c r="C53" s="24" t="s">
        <v>353</v>
      </c>
      <c r="D53" s="18">
        <v>50000</v>
      </c>
      <c r="E53" s="18">
        <v>0</v>
      </c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1"/>
        <v>50000</v>
      </c>
      <c r="K53" s="87"/>
      <c r="L53" s="5">
        <f>D55-E55-J55</f>
        <v>0</v>
      </c>
    </row>
    <row r="54" spans="1:12" s="6" customFormat="1" ht="25.5" customHeight="1" thickBot="1" x14ac:dyDescent="0.25">
      <c r="A54" s="8" t="s">
        <v>300</v>
      </c>
      <c r="B54" s="11">
        <v>349</v>
      </c>
      <c r="C54" s="24" t="s">
        <v>214</v>
      </c>
      <c r="D54" s="18">
        <v>10000</v>
      </c>
      <c r="E54" s="18">
        <v>0</v>
      </c>
      <c r="F54" s="18">
        <v>0</v>
      </c>
      <c r="G54" s="18"/>
      <c r="H54" s="18"/>
      <c r="I54" s="18">
        <f>F54</f>
        <v>0</v>
      </c>
      <c r="J54" s="28">
        <f t="shared" si="1"/>
        <v>10000</v>
      </c>
      <c r="K54" s="193"/>
      <c r="L54" s="5"/>
    </row>
    <row r="55" spans="1:12" s="6" customFormat="1" ht="29.45" customHeight="1" thickBot="1" x14ac:dyDescent="0.25">
      <c r="A55" s="7" t="s">
        <v>58</v>
      </c>
      <c r="B55" s="12"/>
      <c r="C55" s="21" t="s">
        <v>64</v>
      </c>
      <c r="D55" s="16">
        <f>D54+D53+D52+D51</f>
        <v>110000</v>
      </c>
      <c r="E55" s="16">
        <f t="shared" ref="E55:I55" si="11">E54+E53+E52+E51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28">
        <f t="shared" si="1"/>
        <v>110000</v>
      </c>
      <c r="K55" s="16">
        <f>SUM(K51:K53)</f>
        <v>0</v>
      </c>
      <c r="L55" s="5"/>
    </row>
    <row r="56" spans="1:12" s="6" customFormat="1" ht="29.45" customHeight="1" thickBot="1" x14ac:dyDescent="0.25">
      <c r="A56" s="8" t="s">
        <v>262</v>
      </c>
      <c r="B56" s="11">
        <v>225</v>
      </c>
      <c r="C56" s="24" t="s">
        <v>265</v>
      </c>
      <c r="D56" s="18">
        <v>1344700</v>
      </c>
      <c r="E56" s="18"/>
      <c r="F56" s="18">
        <v>0</v>
      </c>
      <c r="G56" s="16"/>
      <c r="H56" s="16"/>
      <c r="I56" s="18">
        <f>F56</f>
        <v>0</v>
      </c>
      <c r="J56" s="28">
        <f t="shared" si="1"/>
        <v>1344700</v>
      </c>
      <c r="K56" s="88"/>
      <c r="L56" s="5"/>
    </row>
    <row r="57" spans="1:12" s="6" customFormat="1" ht="29.45" customHeight="1" thickBot="1" x14ac:dyDescent="0.25">
      <c r="A57" s="8" t="s">
        <v>263</v>
      </c>
      <c r="B57" s="11">
        <v>226</v>
      </c>
      <c r="C57" s="24" t="s">
        <v>266</v>
      </c>
      <c r="D57" s="18">
        <v>500000</v>
      </c>
      <c r="E57" s="18"/>
      <c r="F57" s="18">
        <v>0</v>
      </c>
      <c r="G57" s="16"/>
      <c r="H57" s="16"/>
      <c r="I57" s="18">
        <f>F57</f>
        <v>0</v>
      </c>
      <c r="J57" s="28">
        <f t="shared" si="1"/>
        <v>500000</v>
      </c>
      <c r="K57" s="88"/>
      <c r="L57" s="5"/>
    </row>
    <row r="58" spans="1:12" s="6" customFormat="1" ht="29.45" customHeight="1" thickBot="1" x14ac:dyDescent="0.25">
      <c r="A58" s="89" t="s">
        <v>58</v>
      </c>
      <c r="B58" s="12"/>
      <c r="C58" s="21" t="s">
        <v>264</v>
      </c>
      <c r="D58" s="16">
        <f t="shared" ref="D58:I58" si="12">D56+D57</f>
        <v>1844700</v>
      </c>
      <c r="E58" s="16">
        <f t="shared" si="12"/>
        <v>0</v>
      </c>
      <c r="F58" s="16">
        <f>F57+F56</f>
        <v>0</v>
      </c>
      <c r="G58" s="16">
        <f t="shared" si="12"/>
        <v>0</v>
      </c>
      <c r="H58" s="16">
        <f t="shared" si="12"/>
        <v>0</v>
      </c>
      <c r="I58" s="16">
        <f t="shared" si="12"/>
        <v>0</v>
      </c>
      <c r="J58" s="28">
        <f t="shared" si="1"/>
        <v>1844700</v>
      </c>
      <c r="K58" s="16">
        <f>SUM(K53:K57)</f>
        <v>0</v>
      </c>
      <c r="L58" s="5"/>
    </row>
    <row r="59" spans="1:12" ht="26.25" customHeight="1" thickBot="1" x14ac:dyDescent="0.25">
      <c r="A59" s="8" t="s">
        <v>173</v>
      </c>
      <c r="B59" s="11">
        <v>225</v>
      </c>
      <c r="C59" s="24" t="s">
        <v>221</v>
      </c>
      <c r="D59" s="18">
        <v>70900</v>
      </c>
      <c r="E59" s="18"/>
      <c r="F59" s="18">
        <v>29383.05</v>
      </c>
      <c r="G59" s="18" t="s">
        <v>66</v>
      </c>
      <c r="H59" s="18" t="s">
        <v>66</v>
      </c>
      <c r="I59" s="18">
        <f t="shared" ref="I59:I80" si="13">F59</f>
        <v>29383.05</v>
      </c>
      <c r="J59" s="28">
        <f t="shared" si="1"/>
        <v>41516.949999999997</v>
      </c>
      <c r="K59" s="20"/>
      <c r="L59" s="36" t="e">
        <f>#REF!-#REF!-#REF!</f>
        <v>#REF!</v>
      </c>
    </row>
    <row r="60" spans="1:12" ht="26.25" customHeight="1" thickBot="1" x14ac:dyDescent="0.25">
      <c r="A60" s="7" t="s">
        <v>58</v>
      </c>
      <c r="B60" s="12"/>
      <c r="C60" s="21" t="s">
        <v>273</v>
      </c>
      <c r="D60" s="16">
        <f>D59</f>
        <v>70900</v>
      </c>
      <c r="E60" s="16"/>
      <c r="F60" s="16">
        <f>F59</f>
        <v>29383.05</v>
      </c>
      <c r="G60" s="16"/>
      <c r="H60" s="16"/>
      <c r="I60" s="18">
        <f t="shared" si="13"/>
        <v>29383.05</v>
      </c>
      <c r="J60" s="28">
        <f t="shared" si="1"/>
        <v>41516.949999999997</v>
      </c>
      <c r="K60" s="17"/>
      <c r="L60" s="5"/>
    </row>
    <row r="61" spans="1:12" ht="26.25" customHeight="1" thickBot="1" x14ac:dyDescent="0.25">
      <c r="A61" s="8" t="s">
        <v>339</v>
      </c>
      <c r="B61" s="11">
        <v>226</v>
      </c>
      <c r="C61" s="24" t="s">
        <v>334</v>
      </c>
      <c r="D61" s="18">
        <v>279000</v>
      </c>
      <c r="E61" s="18"/>
      <c r="F61" s="18">
        <v>0</v>
      </c>
      <c r="G61" s="16" t="s">
        <v>66</v>
      </c>
      <c r="H61" s="16" t="s">
        <v>66</v>
      </c>
      <c r="I61" s="18">
        <v>0</v>
      </c>
      <c r="J61" s="28">
        <f t="shared" si="1"/>
        <v>279000</v>
      </c>
      <c r="K61" s="20"/>
      <c r="L61" s="5"/>
    </row>
    <row r="62" spans="1:12" s="6" customFormat="1" ht="15.75" customHeight="1" thickBot="1" x14ac:dyDescent="0.25">
      <c r="A62" s="8" t="s">
        <v>271</v>
      </c>
      <c r="B62" s="11">
        <v>291</v>
      </c>
      <c r="C62" s="24" t="s">
        <v>215</v>
      </c>
      <c r="D62" s="18">
        <v>54200</v>
      </c>
      <c r="E62" s="18"/>
      <c r="F62" s="18">
        <v>12375</v>
      </c>
      <c r="G62" s="16" t="s">
        <v>66</v>
      </c>
      <c r="H62" s="16" t="s">
        <v>66</v>
      </c>
      <c r="I62" s="18">
        <f>F62</f>
        <v>12375</v>
      </c>
      <c r="J62" s="28">
        <f t="shared" si="1"/>
        <v>41825</v>
      </c>
      <c r="K62" s="29"/>
      <c r="L62" s="5">
        <f>D68-E68-J68</f>
        <v>963987.8</v>
      </c>
    </row>
    <row r="63" spans="1:12" s="198" customFormat="1" ht="15.75" customHeight="1" thickBot="1" x14ac:dyDescent="0.25">
      <c r="A63" s="8" t="s">
        <v>342</v>
      </c>
      <c r="B63" s="11">
        <v>251</v>
      </c>
      <c r="C63" s="24" t="s">
        <v>343</v>
      </c>
      <c r="D63" s="18">
        <v>150000</v>
      </c>
      <c r="E63" s="18"/>
      <c r="F63" s="18">
        <v>0</v>
      </c>
      <c r="G63" s="16"/>
      <c r="H63" s="16"/>
      <c r="I63" s="18">
        <v>0</v>
      </c>
      <c r="J63" s="28">
        <f t="shared" si="1"/>
        <v>150000</v>
      </c>
      <c r="K63" s="88"/>
      <c r="L63" s="5"/>
    </row>
    <row r="64" spans="1:12" s="6" customFormat="1" ht="24.75" customHeight="1" thickBot="1" x14ac:dyDescent="0.25">
      <c r="A64" s="7" t="s">
        <v>71</v>
      </c>
      <c r="B64" s="12"/>
      <c r="C64" s="21" t="s">
        <v>72</v>
      </c>
      <c r="D64" s="16">
        <f>SUM(D61:D63)</f>
        <v>483200</v>
      </c>
      <c r="E64" s="16">
        <f t="shared" ref="E64:I64" si="14">SUM(E61:E62)</f>
        <v>0</v>
      </c>
      <c r="F64" s="16">
        <f>SUM(F61:F63)</f>
        <v>12375</v>
      </c>
      <c r="G64" s="16">
        <f t="shared" si="14"/>
        <v>0</v>
      </c>
      <c r="H64" s="16">
        <f t="shared" si="14"/>
        <v>0</v>
      </c>
      <c r="I64" s="16">
        <f t="shared" si="14"/>
        <v>12375</v>
      </c>
      <c r="J64" s="28">
        <f t="shared" si="1"/>
        <v>470825</v>
      </c>
      <c r="K64" s="16"/>
      <c r="L64" s="5">
        <f t="shared" ref="L64:L71" si="15">D65-E65-J65</f>
        <v>0</v>
      </c>
    </row>
    <row r="65" spans="1:12" ht="22.9" customHeight="1" thickBot="1" x14ac:dyDescent="0.25">
      <c r="A65" s="8" t="s">
        <v>247</v>
      </c>
      <c r="B65" s="11">
        <v>225</v>
      </c>
      <c r="C65" s="24" t="s">
        <v>216</v>
      </c>
      <c r="D65" s="18">
        <v>40000</v>
      </c>
      <c r="E65" s="18"/>
      <c r="F65" s="18">
        <v>0</v>
      </c>
      <c r="G65" s="19" t="s">
        <v>66</v>
      </c>
      <c r="H65" s="19" t="s">
        <v>66</v>
      </c>
      <c r="I65" s="18">
        <f t="shared" si="13"/>
        <v>0</v>
      </c>
      <c r="J65" s="28">
        <f t="shared" si="1"/>
        <v>40000</v>
      </c>
      <c r="K65" s="17"/>
      <c r="L65" s="5">
        <f t="shared" si="15"/>
        <v>0</v>
      </c>
    </row>
    <row r="66" spans="1:12" ht="20.45" customHeight="1" thickBot="1" x14ac:dyDescent="0.25">
      <c r="A66" s="8" t="s">
        <v>250</v>
      </c>
      <c r="B66" s="11">
        <v>226</v>
      </c>
      <c r="C66" s="24" t="s">
        <v>228</v>
      </c>
      <c r="D66" s="18">
        <v>200000</v>
      </c>
      <c r="E66" s="18"/>
      <c r="F66" s="18">
        <v>0</v>
      </c>
      <c r="G66" s="19" t="s">
        <v>66</v>
      </c>
      <c r="H66" s="19" t="s">
        <v>66</v>
      </c>
      <c r="I66" s="18">
        <f t="shared" si="13"/>
        <v>0</v>
      </c>
      <c r="J66" s="28">
        <f t="shared" si="1"/>
        <v>200000</v>
      </c>
      <c r="K66" s="20"/>
      <c r="L66" s="5">
        <f t="shared" si="15"/>
        <v>0</v>
      </c>
    </row>
    <row r="67" spans="1:12" ht="27" customHeight="1" thickBot="1" x14ac:dyDescent="0.25">
      <c r="A67" s="8" t="s">
        <v>249</v>
      </c>
      <c r="B67" s="11">
        <v>225</v>
      </c>
      <c r="C67" s="24" t="s">
        <v>229</v>
      </c>
      <c r="D67" s="18">
        <v>700000</v>
      </c>
      <c r="E67" s="18"/>
      <c r="F67" s="18">
        <v>0</v>
      </c>
      <c r="G67" s="19" t="s">
        <v>66</v>
      </c>
      <c r="H67" s="19" t="s">
        <v>66</v>
      </c>
      <c r="I67" s="18">
        <f t="shared" si="13"/>
        <v>0</v>
      </c>
      <c r="J67" s="28">
        <f t="shared" si="1"/>
        <v>700000</v>
      </c>
      <c r="K67" s="20"/>
      <c r="L67" s="5">
        <f>D68-E68-J68</f>
        <v>963987.8</v>
      </c>
    </row>
    <row r="68" spans="1:12" ht="24.6" customHeight="1" thickBot="1" x14ac:dyDescent="0.25">
      <c r="A68" s="8" t="s">
        <v>251</v>
      </c>
      <c r="B68" s="11">
        <v>223</v>
      </c>
      <c r="C68" s="24" t="s">
        <v>229</v>
      </c>
      <c r="D68" s="18">
        <v>1791600</v>
      </c>
      <c r="E68" s="18"/>
      <c r="F68" s="18">
        <v>963987.8</v>
      </c>
      <c r="G68" s="19"/>
      <c r="H68" s="19"/>
      <c r="I68" s="18">
        <f t="shared" si="13"/>
        <v>963987.8</v>
      </c>
      <c r="J68" s="28">
        <f t="shared" ref="J68:J90" si="16">D68-F68</f>
        <v>827612.2</v>
      </c>
      <c r="K68" s="20"/>
      <c r="L68" s="5">
        <f t="shared" si="15"/>
        <v>0</v>
      </c>
    </row>
    <row r="69" spans="1:12" ht="24.6" customHeight="1" thickBot="1" x14ac:dyDescent="0.25">
      <c r="A69" s="8" t="s">
        <v>252</v>
      </c>
      <c r="B69" s="11">
        <v>346</v>
      </c>
      <c r="C69" s="24" t="s">
        <v>230</v>
      </c>
      <c r="D69" s="18">
        <v>50000</v>
      </c>
      <c r="E69" s="18"/>
      <c r="F69" s="18">
        <v>0</v>
      </c>
      <c r="G69" s="19" t="s">
        <v>66</v>
      </c>
      <c r="H69" s="19" t="s">
        <v>66</v>
      </c>
      <c r="I69" s="18">
        <f t="shared" si="13"/>
        <v>0</v>
      </c>
      <c r="J69" s="28">
        <f t="shared" si="16"/>
        <v>50000</v>
      </c>
      <c r="K69" s="20"/>
      <c r="L69" s="5">
        <f t="shared" si="15"/>
        <v>0</v>
      </c>
    </row>
    <row r="70" spans="1:12" ht="24.6" customHeight="1" thickBot="1" x14ac:dyDescent="0.25">
      <c r="A70" s="8" t="s">
        <v>239</v>
      </c>
      <c r="B70" s="11">
        <v>225</v>
      </c>
      <c r="C70" s="24" t="s">
        <v>231</v>
      </c>
      <c r="D70" s="18">
        <v>50000</v>
      </c>
      <c r="E70" s="18"/>
      <c r="F70" s="18">
        <f>E70</f>
        <v>0</v>
      </c>
      <c r="G70" s="19" t="s">
        <v>66</v>
      </c>
      <c r="H70" s="19" t="s">
        <v>66</v>
      </c>
      <c r="I70" s="18">
        <f t="shared" si="13"/>
        <v>0</v>
      </c>
      <c r="J70" s="28">
        <f t="shared" si="16"/>
        <v>50000</v>
      </c>
      <c r="K70" s="20"/>
      <c r="L70" s="5">
        <f t="shared" si="15"/>
        <v>0</v>
      </c>
    </row>
    <row r="71" spans="1:12" ht="27.75" customHeight="1" thickBot="1" x14ac:dyDescent="0.25">
      <c r="A71" s="8" t="s">
        <v>240</v>
      </c>
      <c r="B71" s="11">
        <v>310</v>
      </c>
      <c r="C71" s="24" t="s">
        <v>232</v>
      </c>
      <c r="D71" s="18">
        <v>200000</v>
      </c>
      <c r="E71" s="18"/>
      <c r="F71" s="18">
        <f>E71</f>
        <v>0</v>
      </c>
      <c r="G71" s="19" t="s">
        <v>66</v>
      </c>
      <c r="H71" s="19" t="s">
        <v>66</v>
      </c>
      <c r="I71" s="18">
        <f t="shared" si="13"/>
        <v>0</v>
      </c>
      <c r="J71" s="28">
        <f t="shared" si="16"/>
        <v>200000</v>
      </c>
      <c r="K71" s="20"/>
      <c r="L71" s="5">
        <f t="shared" si="15"/>
        <v>0</v>
      </c>
    </row>
    <row r="72" spans="1:12" ht="27.75" customHeight="1" thickBot="1" x14ac:dyDescent="0.25">
      <c r="A72" s="8" t="s">
        <v>241</v>
      </c>
      <c r="B72" s="11">
        <v>225</v>
      </c>
      <c r="C72" s="24" t="s">
        <v>233</v>
      </c>
      <c r="D72" s="18">
        <v>887400</v>
      </c>
      <c r="E72" s="18"/>
      <c r="F72" s="18">
        <v>0</v>
      </c>
      <c r="G72" s="19" t="s">
        <v>66</v>
      </c>
      <c r="H72" s="19" t="s">
        <v>66</v>
      </c>
      <c r="I72" s="18">
        <f t="shared" si="13"/>
        <v>0</v>
      </c>
      <c r="J72" s="28">
        <f t="shared" si="16"/>
        <v>887400</v>
      </c>
      <c r="K72" s="87"/>
      <c r="L72" s="5">
        <f>D74-E74-J74</f>
        <v>0</v>
      </c>
    </row>
    <row r="73" spans="1:12" ht="27.75" customHeight="1" thickBot="1" x14ac:dyDescent="0.25">
      <c r="A73" s="8" t="s">
        <v>255</v>
      </c>
      <c r="B73" s="11">
        <v>226</v>
      </c>
      <c r="C73" s="24" t="s">
        <v>327</v>
      </c>
      <c r="D73" s="18">
        <v>91800</v>
      </c>
      <c r="E73" s="18"/>
      <c r="F73" s="18">
        <v>30600</v>
      </c>
      <c r="G73" s="19"/>
      <c r="H73" s="19"/>
      <c r="I73" s="18">
        <f t="shared" si="13"/>
        <v>30600</v>
      </c>
      <c r="J73" s="28">
        <f t="shared" si="16"/>
        <v>61200</v>
      </c>
      <c r="K73" s="87"/>
      <c r="L73" s="5"/>
    </row>
    <row r="74" spans="1:12" ht="22.9" customHeight="1" thickBot="1" x14ac:dyDescent="0.25">
      <c r="A74" s="8" t="s">
        <v>254</v>
      </c>
      <c r="B74" s="11">
        <v>226</v>
      </c>
      <c r="C74" s="24" t="s">
        <v>253</v>
      </c>
      <c r="D74" s="18">
        <v>50000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3"/>
        <v>0</v>
      </c>
      <c r="J74" s="28">
        <f t="shared" si="16"/>
        <v>50000</v>
      </c>
      <c r="K74" s="87"/>
      <c r="L74" s="5">
        <f>D80-E80-J80</f>
        <v>11840</v>
      </c>
    </row>
    <row r="75" spans="1:12" ht="22.9" customHeight="1" thickBot="1" x14ac:dyDescent="0.25">
      <c r="A75" s="8" t="s">
        <v>335</v>
      </c>
      <c r="B75" s="11">
        <v>226</v>
      </c>
      <c r="C75" s="24" t="s">
        <v>340</v>
      </c>
      <c r="D75" s="18">
        <v>98000</v>
      </c>
      <c r="E75" s="18"/>
      <c r="F75" s="18">
        <v>98000</v>
      </c>
      <c r="G75" s="19" t="s">
        <v>66</v>
      </c>
      <c r="H75" s="19" t="s">
        <v>66</v>
      </c>
      <c r="I75" s="18">
        <f t="shared" ref="I75:I79" si="17">F75</f>
        <v>98000</v>
      </c>
      <c r="J75" s="28">
        <f t="shared" ref="J75:J79" si="18">D75-F75</f>
        <v>0</v>
      </c>
      <c r="K75" s="87"/>
      <c r="L75" s="5">
        <f t="shared" ref="L75:L79" si="19">D81-E81-J81</f>
        <v>1304427.7999999998</v>
      </c>
    </row>
    <row r="76" spans="1:12" ht="22.9" customHeight="1" thickBot="1" x14ac:dyDescent="0.25">
      <c r="A76" s="8" t="s">
        <v>335</v>
      </c>
      <c r="B76" s="11">
        <v>228</v>
      </c>
      <c r="C76" s="24" t="s">
        <v>337</v>
      </c>
      <c r="D76" s="18">
        <v>3973.46</v>
      </c>
      <c r="E76" s="18"/>
      <c r="F76" s="18">
        <f t="shared" ref="F76:F78" si="20">E76</f>
        <v>0</v>
      </c>
      <c r="G76" s="19" t="s">
        <v>66</v>
      </c>
      <c r="H76" s="19" t="s">
        <v>66</v>
      </c>
      <c r="I76" s="18">
        <f t="shared" si="17"/>
        <v>0</v>
      </c>
      <c r="J76" s="28">
        <f t="shared" si="18"/>
        <v>3973.46</v>
      </c>
      <c r="K76" s="87"/>
      <c r="L76" s="5">
        <f t="shared" si="19"/>
        <v>0</v>
      </c>
    </row>
    <row r="77" spans="1:12" ht="22.9" customHeight="1" thickBot="1" x14ac:dyDescent="0.25">
      <c r="A77" s="8" t="s">
        <v>335</v>
      </c>
      <c r="B77" s="11">
        <v>228</v>
      </c>
      <c r="C77" s="24" t="s">
        <v>354</v>
      </c>
      <c r="D77" s="18">
        <v>77358.42</v>
      </c>
      <c r="E77" s="18"/>
      <c r="F77" s="18">
        <f t="shared" si="20"/>
        <v>0</v>
      </c>
      <c r="G77" s="19" t="s">
        <v>66</v>
      </c>
      <c r="H77" s="19" t="s">
        <v>66</v>
      </c>
      <c r="I77" s="18">
        <f t="shared" si="17"/>
        <v>0</v>
      </c>
      <c r="J77" s="28">
        <f t="shared" si="18"/>
        <v>77358.42</v>
      </c>
      <c r="K77" s="87"/>
      <c r="L77" s="5">
        <f t="shared" si="19"/>
        <v>0</v>
      </c>
    </row>
    <row r="78" spans="1:12" ht="22.9" customHeight="1" thickBot="1" x14ac:dyDescent="0.25">
      <c r="A78" s="8" t="s">
        <v>335</v>
      </c>
      <c r="B78" s="11">
        <v>228</v>
      </c>
      <c r="C78" s="24" t="s">
        <v>355</v>
      </c>
      <c r="D78" s="18">
        <v>517668.12</v>
      </c>
      <c r="E78" s="18"/>
      <c r="F78" s="18">
        <f t="shared" si="20"/>
        <v>0</v>
      </c>
      <c r="G78" s="19" t="s">
        <v>66</v>
      </c>
      <c r="H78" s="19" t="s">
        <v>66</v>
      </c>
      <c r="I78" s="18">
        <f t="shared" si="17"/>
        <v>0</v>
      </c>
      <c r="J78" s="28">
        <f t="shared" si="18"/>
        <v>517668.12</v>
      </c>
      <c r="K78" s="87"/>
      <c r="L78" s="5">
        <f t="shared" si="19"/>
        <v>0</v>
      </c>
    </row>
    <row r="79" spans="1:12" ht="22.9" customHeight="1" thickBot="1" x14ac:dyDescent="0.25">
      <c r="A79" s="8" t="s">
        <v>336</v>
      </c>
      <c r="B79" s="11">
        <v>226</v>
      </c>
      <c r="C79" s="24" t="s">
        <v>338</v>
      </c>
      <c r="D79" s="18">
        <v>200000</v>
      </c>
      <c r="E79" s="18"/>
      <c r="F79" s="18">
        <v>200000</v>
      </c>
      <c r="G79" s="19" t="s">
        <v>66</v>
      </c>
      <c r="H79" s="19" t="s">
        <v>66</v>
      </c>
      <c r="I79" s="18">
        <f t="shared" si="17"/>
        <v>200000</v>
      </c>
      <c r="J79" s="28">
        <f t="shared" si="18"/>
        <v>0</v>
      </c>
      <c r="K79" s="87"/>
      <c r="L79" s="5">
        <f t="shared" si="19"/>
        <v>0</v>
      </c>
    </row>
    <row r="80" spans="1:12" s="6" customFormat="1" ht="21" customHeight="1" thickBot="1" x14ac:dyDescent="0.25">
      <c r="A80" s="8" t="s">
        <v>243</v>
      </c>
      <c r="B80" s="11">
        <v>225</v>
      </c>
      <c r="C80" s="24" t="s">
        <v>217</v>
      </c>
      <c r="D80" s="18">
        <v>35600</v>
      </c>
      <c r="E80" s="18"/>
      <c r="F80" s="18">
        <v>11840</v>
      </c>
      <c r="G80" s="19" t="s">
        <v>66</v>
      </c>
      <c r="H80" s="19" t="s">
        <v>66</v>
      </c>
      <c r="I80" s="18">
        <f t="shared" si="13"/>
        <v>11840</v>
      </c>
      <c r="J80" s="28">
        <f t="shared" si="16"/>
        <v>23760</v>
      </c>
      <c r="K80" s="87"/>
      <c r="L80" s="5">
        <f>D81-E81-J81</f>
        <v>1304427.7999999998</v>
      </c>
    </row>
    <row r="81" spans="1:12" s="6" customFormat="1" ht="25.9" customHeight="1" thickBot="1" x14ac:dyDescent="0.25">
      <c r="A81" s="7" t="s">
        <v>58</v>
      </c>
      <c r="B81" s="12"/>
      <c r="C81" s="21" t="s">
        <v>65</v>
      </c>
      <c r="D81" s="16">
        <f>SUM(D65:D80)</f>
        <v>4993400</v>
      </c>
      <c r="E81" s="16">
        <f>E80+E74+E73+E72+E71+E70+E69+E68+E67+E66+E65</f>
        <v>0</v>
      </c>
      <c r="F81" s="16">
        <f>F80+F74+F73+F72+F71+F70+F69+F68+F67+F66+F65+F79+F75</f>
        <v>1304427.8</v>
      </c>
      <c r="G81" s="16">
        <f t="shared" ref="G81:I81" si="21">G80+G74+G73+G72+G71+G70+G69+G68+G67+G66+G65+G79+G75</f>
        <v>0</v>
      </c>
      <c r="H81" s="16">
        <f t="shared" si="21"/>
        <v>0</v>
      </c>
      <c r="I81" s="16">
        <f t="shared" si="21"/>
        <v>1304427.8</v>
      </c>
      <c r="J81" s="28">
        <f t="shared" si="16"/>
        <v>3688972.2</v>
      </c>
      <c r="K81" s="29"/>
      <c r="L81" s="5" t="e">
        <f>#REF!-#REF!-#REF!</f>
        <v>#REF!</v>
      </c>
    </row>
    <row r="82" spans="1:12" s="6" customFormat="1" ht="27" customHeight="1" thickBot="1" x14ac:dyDescent="0.25">
      <c r="A82" s="8" t="s">
        <v>301</v>
      </c>
      <c r="B82" s="11">
        <v>226</v>
      </c>
      <c r="C82" s="24" t="s">
        <v>234</v>
      </c>
      <c r="D82" s="18">
        <v>30000</v>
      </c>
      <c r="E82" s="18"/>
      <c r="F82" s="18">
        <v>0</v>
      </c>
      <c r="G82" s="19" t="s">
        <v>66</v>
      </c>
      <c r="H82" s="19" t="s">
        <v>66</v>
      </c>
      <c r="I82" s="18">
        <f t="shared" ref="I82:I90" si="22">F82</f>
        <v>0</v>
      </c>
      <c r="J82" s="28">
        <f t="shared" si="16"/>
        <v>30000</v>
      </c>
      <c r="K82" s="87"/>
      <c r="L82" s="5" t="e">
        <f>#REF!-#REF!-#REF!</f>
        <v>#REF!</v>
      </c>
    </row>
    <row r="83" spans="1:12" s="6" customFormat="1" ht="25.9" customHeight="1" thickBot="1" x14ac:dyDescent="0.25">
      <c r="A83" s="7" t="s">
        <v>58</v>
      </c>
      <c r="B83" s="12"/>
      <c r="C83" s="21" t="s">
        <v>235</v>
      </c>
      <c r="D83" s="16">
        <f t="shared" ref="D83:I83" si="23">D82</f>
        <v>30000</v>
      </c>
      <c r="E83" s="16">
        <f t="shared" si="23"/>
        <v>0</v>
      </c>
      <c r="F83" s="16">
        <f t="shared" si="23"/>
        <v>0</v>
      </c>
      <c r="G83" s="16" t="str">
        <f t="shared" si="23"/>
        <v>0</v>
      </c>
      <c r="H83" s="16" t="str">
        <f t="shared" si="23"/>
        <v>0</v>
      </c>
      <c r="I83" s="16">
        <f t="shared" si="23"/>
        <v>0</v>
      </c>
      <c r="J83" s="28">
        <f t="shared" si="16"/>
        <v>30000</v>
      </c>
      <c r="K83" s="29"/>
      <c r="L83" s="5"/>
    </row>
    <row r="84" spans="1:12" customFormat="1" ht="25.9" customHeight="1" x14ac:dyDescent="0.2">
      <c r="A84" s="8" t="s">
        <v>326</v>
      </c>
      <c r="B84" s="11">
        <v>251</v>
      </c>
      <c r="C84" s="24" t="s">
        <v>330</v>
      </c>
      <c r="D84" s="18">
        <v>267000</v>
      </c>
      <c r="E84" s="18"/>
      <c r="F84" s="18">
        <v>0</v>
      </c>
      <c r="G84" s="18"/>
      <c r="H84" s="18"/>
      <c r="I84" s="18">
        <f>F84</f>
        <v>0</v>
      </c>
      <c r="J84" s="195">
        <f>D84-F84</f>
        <v>267000</v>
      </c>
      <c r="K84" s="87"/>
      <c r="L84" s="15"/>
    </row>
    <row r="85" spans="1:12" s="6" customFormat="1" ht="25.9" customHeight="1" thickBot="1" x14ac:dyDescent="0.25">
      <c r="A85" s="7" t="s">
        <v>58</v>
      </c>
      <c r="B85" s="12"/>
      <c r="C85" s="21" t="s">
        <v>325</v>
      </c>
      <c r="D85" s="16">
        <f t="shared" ref="D85:J85" si="24">D84</f>
        <v>267000</v>
      </c>
      <c r="E85" s="16">
        <f t="shared" si="24"/>
        <v>0</v>
      </c>
      <c r="F85" s="16">
        <f t="shared" si="24"/>
        <v>0</v>
      </c>
      <c r="G85" s="16">
        <f t="shared" si="24"/>
        <v>0</v>
      </c>
      <c r="H85" s="16">
        <f t="shared" si="24"/>
        <v>0</v>
      </c>
      <c r="I85" s="16">
        <f t="shared" si="24"/>
        <v>0</v>
      </c>
      <c r="J85" s="16">
        <f t="shared" si="24"/>
        <v>267000</v>
      </c>
      <c r="K85" s="29"/>
      <c r="L85" s="5"/>
    </row>
    <row r="86" spans="1:12" customFormat="1" ht="60" customHeight="1" thickBot="1" x14ac:dyDescent="0.25">
      <c r="A86" s="8" t="s">
        <v>106</v>
      </c>
      <c r="B86" s="11">
        <v>264</v>
      </c>
      <c r="C86" s="25" t="s">
        <v>218</v>
      </c>
      <c r="D86" s="26">
        <v>284000</v>
      </c>
      <c r="E86" s="26"/>
      <c r="F86" s="26">
        <v>80344.350000000006</v>
      </c>
      <c r="G86" s="26" t="s">
        <v>66</v>
      </c>
      <c r="H86" s="26" t="s">
        <v>66</v>
      </c>
      <c r="I86" s="18">
        <f t="shared" si="22"/>
        <v>80344.350000000006</v>
      </c>
      <c r="J86" s="195">
        <f t="shared" si="16"/>
        <v>203655.65</v>
      </c>
      <c r="K86" s="87"/>
      <c r="L86" s="15">
        <f>D88-E88-J88</f>
        <v>0</v>
      </c>
    </row>
    <row r="87" spans="1:12" s="6" customFormat="1" ht="28.9" customHeight="1" thickBot="1" x14ac:dyDescent="0.25">
      <c r="A87" s="7" t="s">
        <v>58</v>
      </c>
      <c r="B87" s="12"/>
      <c r="C87" s="22" t="s">
        <v>274</v>
      </c>
      <c r="D87" s="23">
        <f>D86</f>
        <v>284000</v>
      </c>
      <c r="E87" s="23"/>
      <c r="F87" s="23">
        <f>F86</f>
        <v>80344.350000000006</v>
      </c>
      <c r="G87" s="23"/>
      <c r="H87" s="23"/>
      <c r="I87" s="18">
        <f t="shared" si="22"/>
        <v>80344.350000000006</v>
      </c>
      <c r="J87" s="28">
        <f t="shared" si="16"/>
        <v>203655.65</v>
      </c>
      <c r="K87" s="29"/>
      <c r="L87" s="5"/>
    </row>
    <row r="88" spans="1:12" customFormat="1" ht="24" customHeight="1" thickBot="1" x14ac:dyDescent="0.25">
      <c r="A88" s="8" t="s">
        <v>107</v>
      </c>
      <c r="B88" s="11">
        <v>340</v>
      </c>
      <c r="C88" s="25" t="s">
        <v>219</v>
      </c>
      <c r="D88" s="26">
        <v>25000</v>
      </c>
      <c r="E88" s="26">
        <v>0</v>
      </c>
      <c r="F88" s="26">
        <v>0</v>
      </c>
      <c r="G88" s="26" t="s">
        <v>66</v>
      </c>
      <c r="H88" s="26" t="s">
        <v>66</v>
      </c>
      <c r="I88" s="18">
        <f t="shared" si="22"/>
        <v>0</v>
      </c>
      <c r="J88" s="195">
        <f t="shared" si="16"/>
        <v>25000</v>
      </c>
      <c r="K88" s="87"/>
      <c r="L88" s="15">
        <f>D89-E89-J89</f>
        <v>0</v>
      </c>
    </row>
    <row r="89" spans="1:12" ht="18" customHeight="1" thickBot="1" x14ac:dyDescent="0.25">
      <c r="A89" s="7" t="s">
        <v>58</v>
      </c>
      <c r="B89" s="12"/>
      <c r="C89" s="21" t="s">
        <v>170</v>
      </c>
      <c r="D89" s="16">
        <f>D88</f>
        <v>25000</v>
      </c>
      <c r="E89" s="16">
        <f>E88</f>
        <v>0</v>
      </c>
      <c r="F89" s="16">
        <f>F88</f>
        <v>0</v>
      </c>
      <c r="G89" s="16" t="str">
        <f>G88</f>
        <v>0</v>
      </c>
      <c r="H89" s="16" t="str">
        <f>H88</f>
        <v>0</v>
      </c>
      <c r="I89" s="18">
        <f t="shared" si="22"/>
        <v>0</v>
      </c>
      <c r="J89" s="28">
        <f t="shared" si="16"/>
        <v>25000</v>
      </c>
      <c r="K89" s="17"/>
      <c r="L89" s="5">
        <f>D90-E90-J90</f>
        <v>0</v>
      </c>
    </row>
    <row r="90" spans="1:12" ht="9" customHeight="1" thickBot="1" x14ac:dyDescent="0.25">
      <c r="A90" s="8"/>
      <c r="B90" s="30"/>
      <c r="C90" s="115"/>
      <c r="D90" s="116"/>
      <c r="E90" s="116"/>
      <c r="F90" s="116"/>
      <c r="G90" s="116"/>
      <c r="H90" s="116"/>
      <c r="I90" s="18">
        <f t="shared" si="22"/>
        <v>0</v>
      </c>
      <c r="J90" s="28">
        <f t="shared" si="16"/>
        <v>0</v>
      </c>
      <c r="K90" s="117"/>
      <c r="L90" s="5"/>
    </row>
    <row r="91" spans="1:12" ht="13.5" thickBot="1" x14ac:dyDescent="0.25">
      <c r="A91" s="13"/>
      <c r="B91" s="27">
        <v>450</v>
      </c>
      <c r="C91" s="118" t="s">
        <v>19</v>
      </c>
      <c r="D91" s="119" t="s">
        <v>19</v>
      </c>
      <c r="E91" s="119" t="s">
        <v>19</v>
      </c>
      <c r="F91" s="119" t="s">
        <v>19</v>
      </c>
      <c r="G91" s="119" t="s">
        <v>19</v>
      </c>
      <c r="H91" s="119" t="s">
        <v>19</v>
      </c>
      <c r="I91" s="119" t="s">
        <v>19</v>
      </c>
      <c r="J91" s="119" t="s">
        <v>19</v>
      </c>
      <c r="K91" s="120" t="s">
        <v>19</v>
      </c>
    </row>
    <row r="92" spans="1:12" ht="30.6" customHeight="1" thickBot="1" x14ac:dyDescent="0.25">
      <c r="A92" s="14" t="s">
        <v>38</v>
      </c>
      <c r="B92" s="27">
        <v>900</v>
      </c>
      <c r="C92" s="118" t="s">
        <v>19</v>
      </c>
      <c r="D92" s="121">
        <f>'Доходы (4)'!D21-'расходы (2)'!D10</f>
        <v>-580973.46000000089</v>
      </c>
      <c r="E92" s="119" t="s">
        <v>19</v>
      </c>
      <c r="F92" s="127">
        <f>'Доходы (4)'!E21-'расходы (2)'!F10</f>
        <v>1179311.46</v>
      </c>
      <c r="G92" s="127" t="e">
        <f>G10-#REF!</f>
        <v>#REF!</v>
      </c>
      <c r="H92" s="127" t="e">
        <f>H10-#REF!</f>
        <v>#REF!</v>
      </c>
      <c r="I92" s="127">
        <f>F92</f>
        <v>1179311.46</v>
      </c>
      <c r="J92" s="119" t="s">
        <v>19</v>
      </c>
      <c r="K92" s="120" t="s">
        <v>19</v>
      </c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zoomScale="90" zoomScaleNormal="90" zoomScaleSheetLayoutView="90" workbookViewId="0">
      <selection activeCell="D19" sqref="D19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4" t="s">
        <v>344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6"/>
      <c r="B4" s="70" t="s">
        <v>16</v>
      </c>
      <c r="C4" s="70" t="s">
        <v>75</v>
      </c>
      <c r="D4" s="76" t="s">
        <v>34</v>
      </c>
      <c r="E4" s="219" t="s">
        <v>302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 x14ac:dyDescent="0.25">
      <c r="A7" s="217"/>
      <c r="B7" s="68"/>
      <c r="C7" s="72"/>
      <c r="D7" s="77"/>
      <c r="E7" s="221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580973.46000000089</v>
      </c>
      <c r="E9" s="55">
        <f>E17</f>
        <v>-1179311.46</v>
      </c>
      <c r="F9" s="55"/>
      <c r="G9" s="55"/>
      <c r="H9" s="55">
        <f>E9</f>
        <v>-1179311.46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580973.46000000089</v>
      </c>
      <c r="E11" s="55">
        <f>E17</f>
        <v>-1179311.46</v>
      </c>
      <c r="F11" s="55"/>
      <c r="G11" s="55"/>
      <c r="H11" s="55">
        <f>E11</f>
        <v>-1179311.46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303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303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D19+D18</f>
        <v>580973.46000000089</v>
      </c>
      <c r="E17" s="55">
        <f>E18+E19</f>
        <v>-1179311.46</v>
      </c>
      <c r="F17" s="55"/>
      <c r="G17" s="55"/>
      <c r="H17" s="55">
        <f>E17</f>
        <v>-1179311.46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(4)'!D21</f>
        <v>-17660626.539999999</v>
      </c>
      <c r="E18" s="55">
        <f>-'Доходы (4)'!E21</f>
        <v>-6197527.9100000001</v>
      </c>
      <c r="F18" s="55"/>
      <c r="G18" s="55"/>
      <c r="H18" s="55">
        <f>E18</f>
        <v>-6197527.9100000001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18241600</v>
      </c>
      <c r="E19" s="55">
        <f>'расходы (2)'!F10</f>
        <v>5018216.45</v>
      </c>
      <c r="F19" s="55"/>
      <c r="G19" s="55"/>
      <c r="H19" s="55">
        <f>E19</f>
        <v>5018216.45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8" t="s">
        <v>276</v>
      </c>
      <c r="B27" s="218"/>
      <c r="C27" s="45"/>
      <c r="D27" s="60" t="s">
        <v>201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 x14ac:dyDescent="0.25">
      <c r="A28" s="64" t="s">
        <v>304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328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2020-07-02T06:47:12Z</cp:lastPrinted>
  <dcterms:created xsi:type="dcterms:W3CDTF">1999-06-18T11:49:53Z</dcterms:created>
  <dcterms:modified xsi:type="dcterms:W3CDTF">2020-07-03T08:32:35Z</dcterms:modified>
</cp:coreProperties>
</file>