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codeName="ЭтаКнига" defaultThemeVersion="124226"/>
  <bookViews>
    <workbookView xWindow="0" yWindow="-12" windowWidth="11808" windowHeight="6528" tabRatio="601" activeTab="2"/>
  </bookViews>
  <sheets>
    <sheet name="Доходы (2)" sheetId="8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'Доходы (2)'!$A$1:$I$111</definedName>
    <definedName name="_xlnm.Print_Area" localSheetId="2">источники!$A$1:$I$35</definedName>
    <definedName name="_xlnm.Print_Area" localSheetId="1">расходы!$A$1:$K$82</definedName>
  </definedNames>
  <calcPr calcId="114210" fullCalcOnLoad="1"/>
</workbook>
</file>

<file path=xl/calcChain.xml><?xml version="1.0" encoding="utf-8"?>
<calcChain xmlns="http://schemas.openxmlformats.org/spreadsheetml/2006/main">
  <c r="H23" i="3"/>
  <c r="H22"/>
  <c r="E21"/>
  <c r="E9"/>
  <c r="F82" i="4"/>
  <c r="D35"/>
  <c r="F29"/>
  <c r="J29"/>
  <c r="L29"/>
  <c r="I29"/>
  <c r="G44"/>
  <c r="H44"/>
  <c r="I41"/>
  <c r="I40"/>
  <c r="I43"/>
  <c r="I44"/>
  <c r="G35"/>
  <c r="G10"/>
  <c r="H35"/>
  <c r="H10"/>
  <c r="F35"/>
  <c r="I35"/>
  <c r="F47"/>
  <c r="I47"/>
  <c r="F58"/>
  <c r="I58"/>
  <c r="F73"/>
  <c r="I73"/>
  <c r="F77"/>
  <c r="I77"/>
  <c r="I10"/>
  <c r="D9" i="3"/>
  <c r="J40" i="4"/>
  <c r="J55"/>
  <c r="J56"/>
  <c r="F44"/>
  <c r="F10"/>
  <c r="D44"/>
  <c r="D37"/>
  <c r="D47"/>
  <c r="D51"/>
  <c r="D54"/>
  <c r="D61"/>
  <c r="D73"/>
  <c r="D78"/>
  <c r="D79"/>
  <c r="D56"/>
  <c r="D10"/>
  <c r="G51"/>
  <c r="G54"/>
  <c r="G61"/>
  <c r="G73"/>
  <c r="G75"/>
  <c r="G79"/>
  <c r="H51"/>
  <c r="H54"/>
  <c r="H61"/>
  <c r="H73"/>
  <c r="H75"/>
  <c r="H79"/>
  <c r="F38"/>
  <c r="F48"/>
  <c r="F49"/>
  <c r="F50"/>
  <c r="F51"/>
  <c r="I51"/>
  <c r="F54"/>
  <c r="I54"/>
  <c r="F59"/>
  <c r="F61"/>
  <c r="I61"/>
  <c r="F62"/>
  <c r="F64"/>
  <c r="F67"/>
  <c r="F68"/>
  <c r="F71"/>
  <c r="I75"/>
  <c r="F79"/>
  <c r="I79"/>
  <c r="I76"/>
  <c r="F12"/>
  <c r="E16"/>
  <c r="E15"/>
  <c r="F15"/>
  <c r="F16"/>
  <c r="E19"/>
  <c r="F19"/>
  <c r="F20"/>
  <c r="F28"/>
  <c r="F32"/>
  <c r="F33"/>
  <c r="F36"/>
  <c r="I82"/>
  <c r="J14"/>
  <c r="D16"/>
  <c r="D15"/>
  <c r="J15"/>
  <c r="J16"/>
  <c r="J17"/>
  <c r="J18"/>
  <c r="D20"/>
  <c r="D19"/>
  <c r="J19"/>
  <c r="J20"/>
  <c r="J21"/>
  <c r="J22"/>
  <c r="J24"/>
  <c r="J25"/>
  <c r="J26"/>
  <c r="J27"/>
  <c r="J28"/>
  <c r="J30"/>
  <c r="J31"/>
  <c r="J32"/>
  <c r="J33"/>
  <c r="J34"/>
  <c r="J35"/>
  <c r="J36"/>
  <c r="J37"/>
  <c r="J38"/>
  <c r="J39"/>
  <c r="J41"/>
  <c r="J42"/>
  <c r="J43"/>
  <c r="J44"/>
  <c r="J45"/>
  <c r="J46"/>
  <c r="J47"/>
  <c r="J48"/>
  <c r="J49"/>
  <c r="J50"/>
  <c r="J51"/>
  <c r="J52"/>
  <c r="J53"/>
  <c r="J54"/>
  <c r="J57"/>
  <c r="J58"/>
  <c r="J59"/>
  <c r="J60"/>
  <c r="J61"/>
  <c r="J62"/>
  <c r="J63"/>
  <c r="J64"/>
  <c r="J65"/>
  <c r="J66"/>
  <c r="J67"/>
  <c r="J68"/>
  <c r="J69"/>
  <c r="J70"/>
  <c r="J71"/>
  <c r="J72"/>
  <c r="J73"/>
  <c r="F74"/>
  <c r="J74"/>
  <c r="J75"/>
  <c r="J76"/>
  <c r="J77"/>
  <c r="J78"/>
  <c r="J79"/>
  <c r="I14"/>
  <c r="I15"/>
  <c r="I16"/>
  <c r="I17"/>
  <c r="I18"/>
  <c r="I19"/>
  <c r="I20"/>
  <c r="I21"/>
  <c r="I22"/>
  <c r="I23"/>
  <c r="I24"/>
  <c r="I25"/>
  <c r="I26"/>
  <c r="I27"/>
  <c r="I28"/>
  <c r="I30"/>
  <c r="I31"/>
  <c r="I32"/>
  <c r="I33"/>
  <c r="I34"/>
  <c r="I36"/>
  <c r="I37"/>
  <c r="I38"/>
  <c r="I39"/>
  <c r="I42"/>
  <c r="I45"/>
  <c r="I46"/>
  <c r="I48"/>
  <c r="I49"/>
  <c r="I50"/>
  <c r="I52"/>
  <c r="I53"/>
  <c r="I57"/>
  <c r="I59"/>
  <c r="I60"/>
  <c r="I62"/>
  <c r="I63"/>
  <c r="I64"/>
  <c r="I65"/>
  <c r="I66"/>
  <c r="I67"/>
  <c r="I68"/>
  <c r="I69"/>
  <c r="I70"/>
  <c r="I71"/>
  <c r="I72"/>
  <c r="I74"/>
  <c r="I78"/>
  <c r="I80"/>
  <c r="I12"/>
  <c r="J12"/>
  <c r="E35"/>
  <c r="E44"/>
  <c r="E47"/>
  <c r="E51"/>
  <c r="E54"/>
  <c r="E61"/>
  <c r="E73"/>
  <c r="E79"/>
  <c r="E10"/>
  <c r="J10"/>
  <c r="K51"/>
  <c r="K54"/>
  <c r="H21" i="3"/>
  <c r="L13" i="4"/>
  <c r="L74"/>
  <c r="K35"/>
  <c r="L31"/>
  <c r="L41"/>
  <c r="L42"/>
  <c r="L43"/>
  <c r="L12"/>
  <c r="L14"/>
  <c r="L18"/>
  <c r="L22"/>
  <c r="L24"/>
  <c r="L25"/>
  <c r="L26"/>
  <c r="L27"/>
  <c r="L28"/>
  <c r="L30"/>
  <c r="L32"/>
  <c r="L33"/>
  <c r="L48"/>
  <c r="L62"/>
  <c r="L63"/>
  <c r="L64"/>
  <c r="L65"/>
  <c r="L66"/>
  <c r="L68"/>
  <c r="L69"/>
  <c r="L71"/>
  <c r="L23"/>
  <c r="L11"/>
  <c r="L44"/>
  <c r="L45"/>
  <c r="L73"/>
  <c r="L79"/>
  <c r="L39"/>
  <c r="L60"/>
  <c r="L50"/>
  <c r="L19"/>
  <c r="L61"/>
  <c r="L57"/>
  <c r="L20"/>
  <c r="L16"/>
  <c r="L67"/>
  <c r="L72"/>
  <c r="L78"/>
  <c r="L76"/>
  <c r="L15"/>
  <c r="H9" i="3"/>
  <c r="D24" i="8"/>
  <c r="D23"/>
  <c r="E25"/>
  <c r="H25"/>
  <c r="I25"/>
  <c r="H26"/>
  <c r="I26"/>
  <c r="H27"/>
  <c r="I27"/>
  <c r="H28"/>
  <c r="I28"/>
  <c r="H29"/>
  <c r="I29"/>
  <c r="H30"/>
  <c r="I30"/>
  <c r="E31"/>
  <c r="H32"/>
  <c r="I32"/>
  <c r="H33"/>
  <c r="I33"/>
  <c r="H34"/>
  <c r="I34"/>
  <c r="E35"/>
  <c r="H35"/>
  <c r="I35"/>
  <c r="H36"/>
  <c r="I36"/>
  <c r="H37"/>
  <c r="I37"/>
  <c r="H38"/>
  <c r="I38"/>
  <c r="D40"/>
  <c r="D39"/>
  <c r="E41"/>
  <c r="H42"/>
  <c r="I42"/>
  <c r="H43"/>
  <c r="I43"/>
  <c r="H44"/>
  <c r="I44"/>
  <c r="D45"/>
  <c r="E45"/>
  <c r="H45"/>
  <c r="I45"/>
  <c r="H46"/>
  <c r="I46"/>
  <c r="D48"/>
  <c r="E49"/>
  <c r="E48"/>
  <c r="H50"/>
  <c r="I50"/>
  <c r="H51"/>
  <c r="I51"/>
  <c r="H52"/>
  <c r="I52"/>
  <c r="D54"/>
  <c r="E55"/>
  <c r="E54"/>
  <c r="H56"/>
  <c r="I56"/>
  <c r="H57"/>
  <c r="I57"/>
  <c r="H58"/>
  <c r="I58"/>
  <c r="H59"/>
  <c r="I59"/>
  <c r="D60"/>
  <c r="D53"/>
  <c r="E61"/>
  <c r="E60"/>
  <c r="H60"/>
  <c r="I60"/>
  <c r="H62"/>
  <c r="I62"/>
  <c r="H63"/>
  <c r="I63"/>
  <c r="H64"/>
  <c r="I64"/>
  <c r="D66"/>
  <c r="D65"/>
  <c r="E67"/>
  <c r="E66"/>
  <c r="H68"/>
  <c r="I68"/>
  <c r="D71"/>
  <c r="D70"/>
  <c r="E71"/>
  <c r="E70"/>
  <c r="H72"/>
  <c r="I72"/>
  <c r="D75"/>
  <c r="D74"/>
  <c r="E75"/>
  <c r="E74"/>
  <c r="E73"/>
  <c r="H73"/>
  <c r="I73"/>
  <c r="H76"/>
  <c r="I76"/>
  <c r="D78"/>
  <c r="D77"/>
  <c r="E78"/>
  <c r="E77"/>
  <c r="H77"/>
  <c r="I77"/>
  <c r="H79"/>
  <c r="I79"/>
  <c r="D82"/>
  <c r="D81"/>
  <c r="E82"/>
  <c r="E81"/>
  <c r="H83"/>
  <c r="I83"/>
  <c r="E86"/>
  <c r="H86"/>
  <c r="I86"/>
  <c r="H87"/>
  <c r="I87"/>
  <c r="D88"/>
  <c r="E88"/>
  <c r="H88"/>
  <c r="I88"/>
  <c r="H89"/>
  <c r="I89"/>
  <c r="D90"/>
  <c r="I90"/>
  <c r="H90"/>
  <c r="H91"/>
  <c r="I91"/>
  <c r="E93"/>
  <c r="E92"/>
  <c r="H92"/>
  <c r="I92"/>
  <c r="H94"/>
  <c r="I94"/>
  <c r="D98"/>
  <c r="D97"/>
  <c r="E98"/>
  <c r="H98"/>
  <c r="I98"/>
  <c r="H99"/>
  <c r="I99"/>
  <c r="D101"/>
  <c r="D100"/>
  <c r="E101"/>
  <c r="H101"/>
  <c r="I101"/>
  <c r="H102"/>
  <c r="I102"/>
  <c r="H103"/>
  <c r="I103"/>
  <c r="D104"/>
  <c r="E104"/>
  <c r="H104"/>
  <c r="H105"/>
  <c r="I105"/>
  <c r="H106"/>
  <c r="I106"/>
  <c r="H107"/>
  <c r="I107"/>
  <c r="E108"/>
  <c r="H108"/>
  <c r="I108"/>
  <c r="H109"/>
  <c r="I109"/>
  <c r="H110"/>
  <c r="I110"/>
  <c r="H111"/>
  <c r="I111"/>
  <c r="D112"/>
  <c r="H61"/>
  <c r="I61"/>
  <c r="H49"/>
  <c r="I49"/>
  <c r="E69"/>
  <c r="H69"/>
  <c r="H70"/>
  <c r="I70"/>
  <c r="D73"/>
  <c r="D69"/>
  <c r="I69"/>
  <c r="E100"/>
  <c r="H100"/>
  <c r="I100"/>
  <c r="E97"/>
  <c r="E96"/>
  <c r="H93"/>
  <c r="I93"/>
  <c r="H82"/>
  <c r="I82"/>
  <c r="H78"/>
  <c r="I78"/>
  <c r="H75"/>
  <c r="I75"/>
  <c r="H71"/>
  <c r="I71"/>
  <c r="H41"/>
  <c r="I41"/>
  <c r="H31"/>
  <c r="I31"/>
  <c r="H97"/>
  <c r="I104"/>
  <c r="H96"/>
  <c r="E95"/>
  <c r="H95"/>
  <c r="H74"/>
  <c r="I74"/>
  <c r="H66"/>
  <c r="I66"/>
  <c r="E65"/>
  <c r="H65"/>
  <c r="I65"/>
  <c r="H67"/>
  <c r="I67"/>
  <c r="H55"/>
  <c r="I55"/>
  <c r="E24"/>
  <c r="I97"/>
  <c r="D96"/>
  <c r="E80"/>
  <c r="H80"/>
  <c r="H81"/>
  <c r="I81"/>
  <c r="E53"/>
  <c r="H53"/>
  <c r="H54"/>
  <c r="I54"/>
  <c r="D80"/>
  <c r="I80"/>
  <c r="I53"/>
  <c r="D47"/>
  <c r="H48"/>
  <c r="I48"/>
  <c r="E47"/>
  <c r="H47"/>
  <c r="E85"/>
  <c r="E40"/>
  <c r="E23"/>
  <c r="H23"/>
  <c r="I23"/>
  <c r="H24"/>
  <c r="I24"/>
  <c r="E84"/>
  <c r="H84"/>
  <c r="I84"/>
  <c r="H85"/>
  <c r="I85"/>
  <c r="D95"/>
  <c r="I95"/>
  <c r="I96"/>
  <c r="H40"/>
  <c r="I40"/>
  <c r="E39"/>
  <c r="D22"/>
  <c r="I47"/>
  <c r="D21"/>
  <c r="H39"/>
  <c r="I39"/>
  <c r="E22"/>
  <c r="E21"/>
  <c r="H21"/>
  <c r="H22"/>
  <c r="I22"/>
  <c r="I21"/>
</calcChain>
</file>

<file path=xl/sharedStrings.xml><?xml version="1.0" encoding="utf-8"?>
<sst xmlns="http://schemas.openxmlformats.org/spreadsheetml/2006/main" count="648" uniqueCount="339">
  <si>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</si>
  <si>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</si>
  <si>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</si>
  <si>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</si>
  <si>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</si>
  <si>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</si>
  <si>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</si>
  <si>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</si>
  <si>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</si>
  <si>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</si>
  <si>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</si>
  <si>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</si>
  <si>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</si>
  <si>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</si>
  <si>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</si>
  <si>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</si>
  <si>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</si>
  <si>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</si>
  <si>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</si>
  <si>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</si>
  <si>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</si>
  <si>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</si>
  <si>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</si>
  <si>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</si>
  <si>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</si>
  <si>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</si>
  <si>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</si>
  <si>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</si>
  <si>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</si>
  <si>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</si>
  <si>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</si>
  <si>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</si>
  <si>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</si>
  <si>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</si>
  <si>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</si>
  <si>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</si>
  <si>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</si>
  <si>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</si>
  <si>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</si>
  <si>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</si>
  <si>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</si>
  <si>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</si>
  <si>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</si>
  <si>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</si>
  <si>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</si>
  <si>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</si>
  <si>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</si>
  <si>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</si>
  <si>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</si>
  <si>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</si>
  <si>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</si>
  <si>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</si>
  <si>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</si>
  <si>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</si>
  <si>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</si>
  <si>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</si>
  <si>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</si>
  <si>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</si>
  <si>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</si>
  <si>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</si>
  <si>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</si>
  <si>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</si>
  <si>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</si>
  <si>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</si>
  <si>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</si>
  <si>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</si>
  <si>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</si>
  <si>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</si>
  <si>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</si>
  <si>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</si>
  <si>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</si>
  <si>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</si>
  <si>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</si>
  <si>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</si>
  <si>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</si>
  <si>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</si>
  <si>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</si>
  <si>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</si>
  <si>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</si>
  <si>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</si>
  <si>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</si>
  <si>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</si>
  <si>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</si>
  <si>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</si>
  <si>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</si>
  <si>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</si>
  <si>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</si>
  <si>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</si>
  <si>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</si>
  <si>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</si>
  <si>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</si>
  <si>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</si>
  <si>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</si>
  <si>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</si>
  <si>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</si>
  <si>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</si>
  <si>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</si>
  <si>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</si>
  <si>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</si>
  <si>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</si>
  <si>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</si>
  <si>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</si>
  <si>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</si>
  <si>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</si>
  <si>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</si>
  <si>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</si>
  <si>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</si>
  <si>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</si>
  <si>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</si>
  <si>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</si>
  <si>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</si>
  <si>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</si>
  <si>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</si>
  <si>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</si>
  <si>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</si>
  <si>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</si>
  <si>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</si>
  <si>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</si>
  <si>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</si>
  <si>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</si>
  <si>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</si>
  <si>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</si>
  <si>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</si>
  <si>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</si>
  <si>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</si>
  <si>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</si>
  <si>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</si>
  <si>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</si>
  <si>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</si>
  <si>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</si>
  <si>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</si>
  <si>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</si>
  <si>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</si>
  <si>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</si>
  <si>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</si>
  <si>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</si>
  <si>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</si>
  <si>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</si>
  <si>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</si>
  <si>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</si>
  <si>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</si>
  <si>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</si>
  <si>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</si>
  <si>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</si>
  <si>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</si>
  <si>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</si>
  <si>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</si>
  <si>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</si>
  <si>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</si>
  <si>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</si>
  <si>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</si>
  <si>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</si>
  <si>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</si>
  <si>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</si>
  <si>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</si>
  <si>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</si>
  <si>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</si>
  <si>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</si>
  <si>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</si>
  <si>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</si>
  <si>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</si>
  <si>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</si>
  <si>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</si>
  <si>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</si>
  <si>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</si>
  <si>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</si>
  <si>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</si>
  <si>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</si>
  <si>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</si>
  <si>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</si>
  <si>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</si>
  <si>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</si>
  <si>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</si>
  <si>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</si>
  <si>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</si>
  <si>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</si>
  <si>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</si>
  <si>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</si>
  <si>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</si>
  <si>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</si>
  <si>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</si>
  <si>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</si>
  <si>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</si>
  <si>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</si>
  <si>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</si>
  <si>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</si>
  <si>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</si>
  <si>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</si>
  <si>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</si>
  <si>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</si>
  <si>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</si>
  <si>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</si>
  <si>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</si>
  <si>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</si>
  <si>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</si>
  <si>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</si>
  <si>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</si>
  <si>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</si>
  <si>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</si>
  <si>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</si>
  <si>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</si>
  <si>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</si>
  <si>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</si>
  <si>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</si>
  <si>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116 51000 02 0000 140</t>
  </si>
  <si>
    <t>116 51040 02 0000 140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</si>
  <si>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</si>
  <si>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</si>
  <si>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</si>
  <si>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</si>
  <si>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</si>
  <si>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</si>
  <si>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</si>
  <si>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</si>
  <si>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</si>
  <si>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</si>
  <si>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</si>
  <si>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</si>
  <si>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</si>
  <si>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</si>
  <si>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</si>
  <si>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</si>
  <si>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</si>
  <si>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</si>
  <si>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</si>
  <si>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</si>
  <si>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</si>
  <si>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</si>
  <si>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</si>
  <si>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</si>
  <si>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</si>
  <si>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</si>
  <si>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</si>
  <si>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</si>
  <si>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</si>
  <si>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</si>
  <si>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</si>
  <si>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</si>
  <si>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</si>
  <si>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</si>
  <si>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</si>
  <si>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</si>
  <si>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</si>
  <si>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</si>
  <si>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</si>
  <si>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</si>
  <si>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</si>
  <si>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</si>
  <si>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</si>
  <si>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</si>
  <si>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</si>
  <si>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</si>
  <si>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</si>
  <si>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</si>
  <si>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>951 0502 0520028650 244 00</t>
  </si>
  <si>
    <t>ф 100 Покупка запасных частей основн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</si>
  <si>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</si>
  <si>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</si>
  <si>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</si>
  <si>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</si>
  <si>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</si>
  <si>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</si>
  <si>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</si>
  <si>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</si>
  <si>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</si>
  <si>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</si>
  <si>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</si>
  <si>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</si>
  <si>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</si>
  <si>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</si>
  <si>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</si>
  <si>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</si>
  <si>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</si>
  <si>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</si>
  <si>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</si>
  <si>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</si>
  <si>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</si>
  <si>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</si>
  <si>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</si>
  <si>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</si>
  <si>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</si>
  <si>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</si>
  <si>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</si>
  <si>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</si>
  <si>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Е.И.Целенко</t>
  </si>
  <si>
    <t>Глава администрации Кагальницкого с/п</t>
  </si>
  <si>
    <t xml:space="preserve">                                                                                 (подпись)               (расшифровка подписи)</t>
  </si>
  <si>
    <t xml:space="preserve">                    (подпись)                     (расшифровка подписи)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</si>
  <si>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</si>
  <si>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</si>
  <si>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</si>
  <si>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</si>
  <si>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</si>
  <si>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</si>
  <si>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</si>
  <si>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</si>
  <si>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</si>
  <si>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</si>
  <si>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</si>
  <si>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</si>
  <si>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</si>
  <si>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</si>
  <si>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</si>
  <si>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</si>
  <si>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</si>
  <si>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</si>
  <si>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</si>
  <si>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</si>
  <si>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202 10000 00 0000 151</t>
  </si>
  <si>
    <t>202 15001 00 0000 151</t>
  </si>
  <si>
    <t>202 15001 10 0000 151</t>
  </si>
  <si>
    <t>202 30000 00 0000 151</t>
  </si>
  <si>
    <t>202 35118 00 0000 151</t>
  </si>
  <si>
    <t>202 35118 10 0000 151</t>
  </si>
  <si>
    <t>202 30024 10 0000 151</t>
  </si>
  <si>
    <t>202 40000 00 0000 151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</si>
  <si>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</si>
  <si>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202 40014 10 0000 151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</si>
  <si>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</si>
  <si>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202 45160 00 0000 151</t>
  </si>
  <si>
    <t>202 45160 10 0000 151</t>
  </si>
  <si>
    <t>Прочие межбюджетные трансферты, передаваемые бюджетам сельских поселений</t>
  </si>
  <si>
    <t>202 49999 00 0000 151</t>
  </si>
  <si>
    <t>202 49999 10 0000 151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</si>
  <si>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</si>
  <si>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2 18 60010 10 0000 151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</si>
  <si>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</si>
  <si>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219 60010 10 0000 151</t>
  </si>
  <si>
    <t>ф.00 Топосъёмка</t>
  </si>
  <si>
    <t>951 0412 9990028990 245 00</t>
  </si>
  <si>
    <t>0412</t>
  </si>
  <si>
    <t>ф.00 Пени и штрафы по налогам и сборам</t>
  </si>
  <si>
    <t>951 0113 9990028600 853 00</t>
  </si>
  <si>
    <t>951 0104 1310000190 244 23</t>
  </si>
  <si>
    <t>на 01.06.18г.</t>
  </si>
  <si>
    <t xml:space="preserve">                    3. Источники финансирования дефицита бюджета на 01.06.2018 г</t>
  </si>
  <si>
    <t>1 июня 2018 г.</t>
  </si>
  <si>
    <t>01.06.2018</t>
  </si>
  <si>
    <t>через финансовые органы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</si>
</sst>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#,##0.00_ ;\-#,##0.00\ 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Fill="1"/>
    <xf numFmtId="0" fontId="0" fillId="0" borderId="1" xfId="0" applyFill="1" applyBorder="1"/>
    <xf numFmtId="0" fontId="3" fillId="0" borderId="2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0" fillId="0" borderId="0" xfId="0" applyNumberFormat="1" applyFill="1"/>
    <xf numFmtId="43" fontId="3" fillId="0" borderId="9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1" xfId="0" applyNumberFormat="1" applyFont="1" applyFill="1" applyBorder="1" applyAlignment="1">
      <alignment horizontal="center"/>
    </xf>
    <xf numFmtId="43" fontId="2" fillId="0" borderId="9" xfId="0" applyNumberFormat="1" applyFont="1" applyFill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3" fontId="3" fillId="0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43" fontId="3" fillId="0" borderId="4" xfId="0" applyNumberFormat="1" applyFont="1" applyFill="1" applyBorder="1" applyAlignment="1">
      <alignment horizontal="center"/>
    </xf>
    <xf numFmtId="43" fontId="3" fillId="0" borderId="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2" fontId="0" fillId="0" borderId="0" xfId="0" applyNumberFormat="1" applyFill="1" applyAlignment="1"/>
    <xf numFmtId="2" fontId="0" fillId="0" borderId="1" xfId="0" applyNumberFormat="1" applyFill="1" applyBorder="1"/>
    <xf numFmtId="49" fontId="2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49" fontId="6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/>
    <xf numFmtId="165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3" fontId="2" fillId="0" borderId="2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26" xfId="0" applyFont="1" applyFill="1" applyBorder="1"/>
    <xf numFmtId="164" fontId="4" fillId="0" borderId="26" xfId="0" applyNumberFormat="1" applyFont="1" applyFill="1" applyBorder="1"/>
    <xf numFmtId="164" fontId="4" fillId="0" borderId="27" xfId="0" applyNumberFormat="1" applyFont="1" applyFill="1" applyBorder="1"/>
    <xf numFmtId="164" fontId="3" fillId="0" borderId="0" xfId="0" applyNumberFormat="1" applyFont="1" applyFill="1"/>
    <xf numFmtId="164" fontId="1" fillId="0" borderId="1" xfId="0" applyNumberFormat="1" applyFont="1" applyFill="1" applyBorder="1"/>
    <xf numFmtId="164" fontId="3" fillId="0" borderId="30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164" fontId="9" fillId="0" borderId="26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19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2" fillId="0" borderId="0" xfId="0" applyNumberFormat="1" applyFont="1" applyFill="1"/>
    <xf numFmtId="49" fontId="2" fillId="0" borderId="12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12" xfId="0" applyNumberFormat="1" applyFont="1" applyFill="1" applyBorder="1"/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164" fontId="10" fillId="0" borderId="12" xfId="0" applyNumberFormat="1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 wrapText="1" indent="2"/>
    </xf>
    <xf numFmtId="0" fontId="10" fillId="0" borderId="32" xfId="0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 wrapText="1"/>
    </xf>
    <xf numFmtId="49" fontId="10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 wrapText="1"/>
    </xf>
    <xf numFmtId="0" fontId="11" fillId="0" borderId="0" xfId="0" applyFont="1" applyFill="1"/>
    <xf numFmtId="49" fontId="10" fillId="0" borderId="11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left" wrapText="1"/>
    </xf>
    <xf numFmtId="49" fontId="10" fillId="0" borderId="23" xfId="0" applyNumberFormat="1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43" fontId="2" fillId="0" borderId="5" xfId="0" applyNumberFormat="1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49" fontId="10" fillId="0" borderId="33" xfId="0" applyNumberFormat="1" applyFont="1" applyFill="1" applyBorder="1" applyAlignment="1">
      <alignment horizontal="center" vertical="top"/>
    </xf>
    <xf numFmtId="49" fontId="10" fillId="0" borderId="7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/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view="pageBreakPreview" topLeftCell="A4" zoomScaleSheetLayoutView="100" workbookViewId="0">
      <selection activeCell="I7" sqref="I7"/>
    </sheetView>
  </sheetViews>
  <sheetFormatPr defaultColWidth="9.109375" defaultRowHeight="13.2"/>
  <cols>
    <col min="1" max="1" width="39.6640625" style="34" customWidth="1"/>
    <col min="2" max="2" width="4.5546875" style="34" customWidth="1"/>
    <col min="3" max="3" width="20.5546875" style="34" customWidth="1"/>
    <col min="4" max="4" width="17.5546875" style="35" customWidth="1"/>
    <col min="5" max="5" width="21.88671875" style="33" customWidth="1"/>
    <col min="6" max="6" width="14.44140625" style="35" customWidth="1"/>
    <col min="7" max="7" width="14" style="35" customWidth="1"/>
    <col min="8" max="8" width="14.5546875" style="35" customWidth="1"/>
    <col min="9" max="9" width="15.44140625" style="1" customWidth="1"/>
    <col min="10" max="16384" width="9.109375" style="1"/>
  </cols>
  <sheetData>
    <row r="1" spans="1:9" ht="14.25" customHeight="1">
      <c r="A1" s="225" t="s">
        <v>108</v>
      </c>
      <c r="B1" s="226"/>
      <c r="C1" s="226"/>
      <c r="D1" s="226"/>
      <c r="E1" s="226"/>
      <c r="F1" s="226"/>
      <c r="G1" s="226"/>
      <c r="H1" s="226"/>
    </row>
    <row r="2" spans="1:9" ht="12" customHeight="1">
      <c r="A2" s="225" t="s">
        <v>109</v>
      </c>
      <c r="B2" s="226"/>
      <c r="C2" s="226"/>
      <c r="D2" s="226"/>
      <c r="E2" s="226"/>
      <c r="F2" s="226"/>
      <c r="G2" s="226"/>
      <c r="H2" s="226"/>
      <c r="I2" s="148"/>
    </row>
    <row r="3" spans="1:9" ht="12" customHeight="1">
      <c r="A3" s="225" t="s">
        <v>110</v>
      </c>
      <c r="B3" s="226"/>
      <c r="C3" s="226"/>
      <c r="D3" s="226"/>
      <c r="E3" s="226"/>
      <c r="F3" s="226"/>
      <c r="G3" s="226"/>
      <c r="H3" s="227"/>
      <c r="I3" s="36"/>
    </row>
    <row r="4" spans="1:9" ht="12.75" customHeight="1">
      <c r="A4" s="228" t="s">
        <v>111</v>
      </c>
      <c r="B4" s="229"/>
      <c r="C4" s="229"/>
      <c r="D4" s="229"/>
      <c r="E4" s="229"/>
      <c r="F4" s="229"/>
      <c r="G4" s="229"/>
      <c r="H4" s="33"/>
      <c r="I4" s="150" t="s">
        <v>112</v>
      </c>
    </row>
    <row r="5" spans="1:9" ht="12.75" customHeight="1">
      <c r="A5" s="149"/>
      <c r="B5" s="37"/>
      <c r="C5" s="37"/>
      <c r="D5" s="151"/>
      <c r="E5" s="38"/>
      <c r="F5" s="37"/>
      <c r="G5" s="37"/>
      <c r="H5" s="152" t="s">
        <v>113</v>
      </c>
      <c r="I5" s="153" t="s">
        <v>114</v>
      </c>
    </row>
    <row r="6" spans="1:9" ht="14.1" customHeight="1">
      <c r="A6" s="151" t="s">
        <v>115</v>
      </c>
      <c r="B6" s="151"/>
      <c r="D6" s="107"/>
      <c r="E6" s="154"/>
      <c r="F6" s="151" t="s">
        <v>336</v>
      </c>
      <c r="G6" s="151"/>
      <c r="H6" s="155" t="s">
        <v>116</v>
      </c>
      <c r="I6" s="40" t="s">
        <v>337</v>
      </c>
    </row>
    <row r="7" spans="1:9" ht="18" customHeight="1">
      <c r="A7" s="107" t="s">
        <v>117</v>
      </c>
      <c r="B7" s="107"/>
      <c r="D7" s="108"/>
      <c r="E7" s="152"/>
      <c r="F7" s="108"/>
      <c r="G7" s="108"/>
      <c r="H7" s="155"/>
      <c r="I7" s="156"/>
    </row>
    <row r="8" spans="1:9" ht="9.75" customHeight="1">
      <c r="A8" s="107" t="s">
        <v>118</v>
      </c>
      <c r="B8" s="107"/>
      <c r="C8" s="107"/>
      <c r="D8" s="108"/>
      <c r="E8" s="152"/>
      <c r="F8" s="108"/>
      <c r="G8" s="108"/>
      <c r="H8" s="155"/>
      <c r="I8" s="156"/>
    </row>
    <row r="9" spans="1:9" ht="9.75" customHeight="1">
      <c r="A9" s="107" t="s">
        <v>119</v>
      </c>
      <c r="B9" s="107"/>
      <c r="C9" s="107"/>
      <c r="D9" s="108"/>
      <c r="E9" s="152"/>
      <c r="F9" s="108"/>
      <c r="G9" s="108"/>
      <c r="H9" s="155" t="s">
        <v>120</v>
      </c>
      <c r="I9" s="156"/>
    </row>
    <row r="10" spans="1:9" ht="12.75" customHeight="1">
      <c r="A10" s="107" t="s">
        <v>121</v>
      </c>
      <c r="B10" s="1"/>
      <c r="C10" s="2" t="s">
        <v>122</v>
      </c>
      <c r="D10" s="2"/>
      <c r="E10" s="39"/>
      <c r="F10" s="2"/>
      <c r="G10" s="2"/>
      <c r="H10" s="155" t="s">
        <v>123</v>
      </c>
      <c r="I10" s="156"/>
    </row>
    <row r="11" spans="1:9" ht="15.75" customHeight="1">
      <c r="A11" s="107" t="s">
        <v>124</v>
      </c>
      <c r="B11" s="107"/>
      <c r="C11" s="107"/>
      <c r="D11" s="108"/>
      <c r="E11" s="152"/>
      <c r="F11" s="108"/>
      <c r="G11" s="108"/>
      <c r="H11" s="155" t="s">
        <v>125</v>
      </c>
      <c r="I11" s="156"/>
    </row>
    <row r="12" spans="1:9" ht="14.1" customHeight="1">
      <c r="A12" s="107" t="s">
        <v>126</v>
      </c>
      <c r="B12" s="107"/>
      <c r="C12" s="107"/>
      <c r="D12" s="108"/>
      <c r="E12" s="152"/>
      <c r="F12" s="108"/>
      <c r="G12" s="108"/>
      <c r="H12" s="155"/>
      <c r="I12" s="153"/>
    </row>
    <row r="13" spans="1:9" ht="14.1" customHeight="1">
      <c r="A13" s="107" t="s">
        <v>127</v>
      </c>
      <c r="B13" s="107"/>
      <c r="C13" s="107"/>
      <c r="D13" s="108"/>
      <c r="E13" s="152"/>
      <c r="F13" s="108"/>
      <c r="G13" s="108"/>
      <c r="H13" s="155" t="s">
        <v>128</v>
      </c>
      <c r="I13" s="153" t="s">
        <v>129</v>
      </c>
    </row>
    <row r="14" spans="1:9" ht="14.25" customHeight="1">
      <c r="B14" s="106"/>
      <c r="C14" s="106" t="s">
        <v>130</v>
      </c>
      <c r="D14" s="108"/>
      <c r="E14" s="152"/>
      <c r="F14" s="108"/>
      <c r="G14" s="108"/>
      <c r="H14" s="152"/>
      <c r="I14" s="109"/>
    </row>
    <row r="15" spans="1:9" ht="12.75" customHeight="1">
      <c r="A15" s="157"/>
      <c r="B15" s="158"/>
      <c r="C15" s="158"/>
      <c r="D15" s="159"/>
      <c r="E15" s="222" t="s">
        <v>5</v>
      </c>
      <c r="F15" s="223"/>
      <c r="G15" s="223"/>
      <c r="H15" s="223"/>
      <c r="I15" s="224"/>
    </row>
    <row r="16" spans="1:9" ht="9.9" customHeight="1">
      <c r="A16" s="160"/>
      <c r="B16" s="160" t="s">
        <v>16</v>
      </c>
      <c r="C16" s="160" t="s">
        <v>131</v>
      </c>
      <c r="D16" s="161" t="s">
        <v>34</v>
      </c>
      <c r="E16" s="162" t="s">
        <v>43</v>
      </c>
      <c r="F16" s="163" t="s">
        <v>6</v>
      </c>
      <c r="G16" s="159" t="s">
        <v>9</v>
      </c>
      <c r="H16" s="164"/>
      <c r="I16" s="165" t="s">
        <v>2</v>
      </c>
    </row>
    <row r="17" spans="1:10" ht="9.9" customHeight="1">
      <c r="A17" s="160" t="s">
        <v>4</v>
      </c>
      <c r="B17" s="160" t="s">
        <v>17</v>
      </c>
      <c r="C17" s="160" t="s">
        <v>39</v>
      </c>
      <c r="D17" s="161" t="s">
        <v>35</v>
      </c>
      <c r="E17" s="166" t="s">
        <v>44</v>
      </c>
      <c r="F17" s="161" t="s">
        <v>7</v>
      </c>
      <c r="G17" s="161" t="s">
        <v>10</v>
      </c>
      <c r="H17" s="167" t="s">
        <v>11</v>
      </c>
      <c r="I17" s="165" t="s">
        <v>3</v>
      </c>
    </row>
    <row r="18" spans="1:10" ht="9.9" customHeight="1">
      <c r="A18" s="168"/>
      <c r="B18" s="160" t="s">
        <v>18</v>
      </c>
      <c r="C18" s="160" t="s">
        <v>40</v>
      </c>
      <c r="D18" s="161" t="s">
        <v>3</v>
      </c>
      <c r="E18" s="166" t="s">
        <v>45</v>
      </c>
      <c r="F18" s="161" t="s">
        <v>8</v>
      </c>
      <c r="G18" s="161"/>
      <c r="H18" s="167"/>
      <c r="I18" s="165"/>
    </row>
    <row r="19" spans="1:10" ht="9.9" customHeight="1">
      <c r="A19" s="168"/>
      <c r="B19" s="169"/>
      <c r="C19" s="170"/>
      <c r="D19" s="171"/>
      <c r="E19" s="166"/>
      <c r="F19" s="161"/>
      <c r="G19" s="161"/>
      <c r="H19" s="167"/>
      <c r="I19" s="165"/>
    </row>
    <row r="20" spans="1:10" ht="9.9" customHeight="1">
      <c r="A20" s="172">
        <v>1</v>
      </c>
      <c r="B20" s="173">
        <v>2</v>
      </c>
      <c r="C20" s="173">
        <v>3</v>
      </c>
      <c r="D20" s="159" t="s">
        <v>0</v>
      </c>
      <c r="E20" s="164" t="s">
        <v>1</v>
      </c>
      <c r="F20" s="159" t="s">
        <v>12</v>
      </c>
      <c r="G20" s="159" t="s">
        <v>13</v>
      </c>
      <c r="H20" s="162" t="s">
        <v>14</v>
      </c>
      <c r="I20" s="165" t="s">
        <v>15</v>
      </c>
    </row>
    <row r="21" spans="1:10">
      <c r="A21" s="174" t="s">
        <v>132</v>
      </c>
      <c r="B21" s="175"/>
      <c r="C21" s="175" t="s">
        <v>133</v>
      </c>
      <c r="D21" s="176">
        <f>D22+D95</f>
        <v>16871800</v>
      </c>
      <c r="E21" s="176">
        <f>E22+E95</f>
        <v>5403959.2999999998</v>
      </c>
      <c r="F21" s="176" t="s">
        <v>169</v>
      </c>
      <c r="G21" s="176" t="s">
        <v>169</v>
      </c>
      <c r="H21" s="176">
        <f t="shared" ref="H21:H52" si="0">E21</f>
        <v>5403959.2999999998</v>
      </c>
      <c r="I21" s="176">
        <f t="shared" ref="I21:I52" si="1">D21-H21</f>
        <v>11467840.699999999</v>
      </c>
      <c r="J21" s="16"/>
    </row>
    <row r="22" spans="1:10" ht="21" customHeight="1">
      <c r="A22" s="177" t="s">
        <v>134</v>
      </c>
      <c r="B22" s="175"/>
      <c r="C22" s="175" t="s">
        <v>135</v>
      </c>
      <c r="D22" s="176">
        <f>D23+D39+D47+D65+D69+D73+D84+D80</f>
        <v>11500900</v>
      </c>
      <c r="E22" s="176">
        <f>E23+E39+E47+E65+E69+E73+E84+E92+E80+E77</f>
        <v>2938009.3</v>
      </c>
      <c r="F22" s="176" t="s">
        <v>169</v>
      </c>
      <c r="G22" s="176" t="s">
        <v>169</v>
      </c>
      <c r="H22" s="176">
        <f t="shared" si="0"/>
        <v>2938009.3</v>
      </c>
      <c r="I22" s="176">
        <f t="shared" si="1"/>
        <v>8562890.6999999993</v>
      </c>
      <c r="J22" s="16"/>
    </row>
    <row r="23" spans="1:10" ht="15.9" customHeight="1">
      <c r="A23" s="177"/>
      <c r="B23" s="175"/>
      <c r="C23" s="175" t="s">
        <v>136</v>
      </c>
      <c r="D23" s="176">
        <f>D24</f>
        <v>3065300</v>
      </c>
      <c r="E23" s="176">
        <f>E24</f>
        <v>1148794.4699999997</v>
      </c>
      <c r="F23" s="176" t="s">
        <v>169</v>
      </c>
      <c r="G23" s="176" t="s">
        <v>169</v>
      </c>
      <c r="H23" s="176">
        <f t="shared" si="0"/>
        <v>1148794.4699999997</v>
      </c>
      <c r="I23" s="176">
        <f t="shared" si="1"/>
        <v>1916505.5300000003</v>
      </c>
      <c r="J23" s="16"/>
    </row>
    <row r="24" spans="1:10" ht="15.9" customHeight="1">
      <c r="A24" s="178" t="s">
        <v>137</v>
      </c>
      <c r="B24" s="175"/>
      <c r="C24" s="175" t="s">
        <v>138</v>
      </c>
      <c r="D24" s="176">
        <f>D25+D31</f>
        <v>3065300</v>
      </c>
      <c r="E24" s="176">
        <f>E25+E31+E35</f>
        <v>1148794.4699999997</v>
      </c>
      <c r="F24" s="176" t="s">
        <v>169</v>
      </c>
      <c r="G24" s="176" t="s">
        <v>169</v>
      </c>
      <c r="H24" s="176">
        <f t="shared" si="0"/>
        <v>1148794.4699999997</v>
      </c>
      <c r="I24" s="176">
        <f t="shared" si="1"/>
        <v>1916505.5300000003</v>
      </c>
      <c r="J24" s="16"/>
    </row>
    <row r="25" spans="1:10" ht="15.9" customHeight="1">
      <c r="A25" s="177"/>
      <c r="B25" s="175"/>
      <c r="C25" s="175" t="s">
        <v>139</v>
      </c>
      <c r="D25" s="176">
        <v>3065300</v>
      </c>
      <c r="E25" s="176">
        <f>E27+E28+E29+E30</f>
        <v>1248208.8799999999</v>
      </c>
      <c r="F25" s="176" t="s">
        <v>169</v>
      </c>
      <c r="G25" s="176" t="s">
        <v>169</v>
      </c>
      <c r="H25" s="176">
        <f t="shared" si="0"/>
        <v>1248208.8799999999</v>
      </c>
      <c r="I25" s="176">
        <f t="shared" si="1"/>
        <v>1817091.12</v>
      </c>
      <c r="J25" s="16"/>
    </row>
    <row r="26" spans="1:10" ht="15.9" hidden="1" customHeight="1">
      <c r="A26" s="177"/>
      <c r="B26" s="175"/>
      <c r="C26" s="175" t="s">
        <v>140</v>
      </c>
      <c r="D26" s="176"/>
      <c r="E26" s="176"/>
      <c r="F26" s="176" t="s">
        <v>169</v>
      </c>
      <c r="G26" s="176" t="s">
        <v>169</v>
      </c>
      <c r="H26" s="176">
        <f t="shared" si="0"/>
        <v>0</v>
      </c>
      <c r="I26" s="176">
        <f t="shared" si="1"/>
        <v>0</v>
      </c>
      <c r="J26" s="16"/>
    </row>
    <row r="27" spans="1:10" ht="15.9" customHeight="1">
      <c r="A27" s="177"/>
      <c r="B27" s="175"/>
      <c r="C27" s="175" t="s">
        <v>141</v>
      </c>
      <c r="D27" s="176">
        <v>0</v>
      </c>
      <c r="E27" s="179">
        <v>1224680.6399999999</v>
      </c>
      <c r="F27" s="176" t="s">
        <v>169</v>
      </c>
      <c r="G27" s="176" t="s">
        <v>169</v>
      </c>
      <c r="H27" s="176">
        <f t="shared" si="0"/>
        <v>1224680.6399999999</v>
      </c>
      <c r="I27" s="176">
        <f t="shared" si="1"/>
        <v>-1224680.6399999999</v>
      </c>
      <c r="J27" s="16"/>
    </row>
    <row r="28" spans="1:10" ht="15.9" customHeight="1">
      <c r="A28" s="177"/>
      <c r="B28" s="175"/>
      <c r="C28" s="175" t="s">
        <v>289</v>
      </c>
      <c r="D28" s="176">
        <v>0</v>
      </c>
      <c r="E28" s="179">
        <v>3955.79</v>
      </c>
      <c r="F28" s="176">
        <v>0</v>
      </c>
      <c r="G28" s="176">
        <v>0</v>
      </c>
      <c r="H28" s="176">
        <f t="shared" si="0"/>
        <v>3955.79</v>
      </c>
      <c r="I28" s="176">
        <f t="shared" si="1"/>
        <v>-3955.79</v>
      </c>
      <c r="J28" s="16"/>
    </row>
    <row r="29" spans="1:10" ht="15.9" customHeight="1">
      <c r="A29" s="177"/>
      <c r="B29" s="175"/>
      <c r="C29" s="175" t="s">
        <v>290</v>
      </c>
      <c r="D29" s="176">
        <v>0</v>
      </c>
      <c r="E29" s="179">
        <v>19572.45</v>
      </c>
      <c r="F29" s="176">
        <v>0</v>
      </c>
      <c r="G29" s="176">
        <v>0</v>
      </c>
      <c r="H29" s="176">
        <f t="shared" si="0"/>
        <v>19572.45</v>
      </c>
      <c r="I29" s="176">
        <f t="shared" si="1"/>
        <v>-19572.45</v>
      </c>
      <c r="J29" s="16"/>
    </row>
    <row r="30" spans="1:10" ht="15.9" customHeight="1">
      <c r="A30" s="177"/>
      <c r="B30" s="175"/>
      <c r="C30" s="175" t="s">
        <v>291</v>
      </c>
      <c r="D30" s="176">
        <v>0</v>
      </c>
      <c r="E30" s="179">
        <v>0</v>
      </c>
      <c r="F30" s="176">
        <v>0</v>
      </c>
      <c r="G30" s="176">
        <v>0</v>
      </c>
      <c r="H30" s="176">
        <f t="shared" si="0"/>
        <v>0</v>
      </c>
      <c r="I30" s="176">
        <f t="shared" si="1"/>
        <v>0</v>
      </c>
      <c r="J30" s="16"/>
    </row>
    <row r="31" spans="1:10" ht="15.9" customHeight="1">
      <c r="A31" s="177"/>
      <c r="B31" s="175"/>
      <c r="C31" s="175" t="s">
        <v>142</v>
      </c>
      <c r="D31" s="176">
        <v>0</v>
      </c>
      <c r="E31" s="176">
        <f>E32+E33+E34</f>
        <v>-105697.62</v>
      </c>
      <c r="F31" s="176" t="s">
        <v>169</v>
      </c>
      <c r="G31" s="176" t="s">
        <v>169</v>
      </c>
      <c r="H31" s="176">
        <f t="shared" si="0"/>
        <v>-105697.62</v>
      </c>
      <c r="I31" s="176">
        <f t="shared" si="1"/>
        <v>105697.62</v>
      </c>
      <c r="J31" s="16"/>
    </row>
    <row r="32" spans="1:10" ht="15.9" customHeight="1">
      <c r="A32" s="180"/>
      <c r="B32" s="175"/>
      <c r="C32" s="175" t="s">
        <v>143</v>
      </c>
      <c r="D32" s="176">
        <v>0</v>
      </c>
      <c r="E32" s="179">
        <v>-105863.22</v>
      </c>
      <c r="F32" s="176" t="s">
        <v>169</v>
      </c>
      <c r="G32" s="176" t="s">
        <v>169</v>
      </c>
      <c r="H32" s="176">
        <f t="shared" si="0"/>
        <v>-105863.22</v>
      </c>
      <c r="I32" s="176">
        <f t="shared" si="1"/>
        <v>105863.22</v>
      </c>
      <c r="J32" s="16"/>
    </row>
    <row r="33" spans="1:10" ht="15.9" customHeight="1">
      <c r="A33" s="180"/>
      <c r="B33" s="175"/>
      <c r="C33" s="175" t="s">
        <v>203</v>
      </c>
      <c r="D33" s="176">
        <v>0</v>
      </c>
      <c r="E33" s="179">
        <v>0.6</v>
      </c>
      <c r="F33" s="176" t="s">
        <v>169</v>
      </c>
      <c r="G33" s="176" t="s">
        <v>169</v>
      </c>
      <c r="H33" s="176">
        <f t="shared" si="0"/>
        <v>0.6</v>
      </c>
      <c r="I33" s="176">
        <f t="shared" si="1"/>
        <v>-0.6</v>
      </c>
      <c r="J33" s="16"/>
    </row>
    <row r="34" spans="1:10" ht="15.9" customHeight="1">
      <c r="A34" s="180"/>
      <c r="B34" s="175"/>
      <c r="C34" s="175" t="s">
        <v>144</v>
      </c>
      <c r="D34" s="176">
        <v>0</v>
      </c>
      <c r="E34" s="179">
        <v>165</v>
      </c>
      <c r="F34" s="176">
        <v>0</v>
      </c>
      <c r="G34" s="176">
        <v>0</v>
      </c>
      <c r="H34" s="176">
        <f t="shared" si="0"/>
        <v>165</v>
      </c>
      <c r="I34" s="176">
        <f t="shared" si="1"/>
        <v>-165</v>
      </c>
      <c r="J34" s="16"/>
    </row>
    <row r="35" spans="1:10" ht="15.9" customHeight="1">
      <c r="A35" s="180"/>
      <c r="B35" s="175"/>
      <c r="C35" s="175" t="s">
        <v>145</v>
      </c>
      <c r="D35" s="176">
        <v>0</v>
      </c>
      <c r="E35" s="176">
        <f>E36+E38+E37</f>
        <v>6283.2099999999991</v>
      </c>
      <c r="F35" s="176">
        <v>0</v>
      </c>
      <c r="G35" s="176">
        <v>0</v>
      </c>
      <c r="H35" s="176">
        <f t="shared" si="0"/>
        <v>6283.2099999999991</v>
      </c>
      <c r="I35" s="176">
        <f t="shared" si="1"/>
        <v>-6283.2099999999991</v>
      </c>
      <c r="J35" s="16"/>
    </row>
    <row r="36" spans="1:10" ht="15.9" customHeight="1">
      <c r="A36" s="180"/>
      <c r="B36" s="175"/>
      <c r="C36" s="175" t="s">
        <v>146</v>
      </c>
      <c r="D36" s="176">
        <v>0</v>
      </c>
      <c r="E36" s="179">
        <v>5270.69</v>
      </c>
      <c r="F36" s="176">
        <v>0</v>
      </c>
      <c r="G36" s="176">
        <v>0</v>
      </c>
      <c r="H36" s="176">
        <f t="shared" si="0"/>
        <v>5270.69</v>
      </c>
      <c r="I36" s="176">
        <f t="shared" si="1"/>
        <v>-5270.69</v>
      </c>
      <c r="J36" s="16"/>
    </row>
    <row r="37" spans="1:10" ht="15.9" customHeight="1">
      <c r="A37" s="180"/>
      <c r="B37" s="175"/>
      <c r="C37" s="175" t="s">
        <v>176</v>
      </c>
      <c r="D37" s="176">
        <v>0</v>
      </c>
      <c r="E37" s="179">
        <v>6.2</v>
      </c>
      <c r="F37" s="176">
        <v>0</v>
      </c>
      <c r="G37" s="176">
        <v>0</v>
      </c>
      <c r="H37" s="176">
        <f t="shared" si="0"/>
        <v>6.2</v>
      </c>
      <c r="I37" s="176">
        <f t="shared" si="1"/>
        <v>-6.2</v>
      </c>
      <c r="J37" s="16"/>
    </row>
    <row r="38" spans="1:10" ht="15.9" customHeight="1">
      <c r="A38" s="180"/>
      <c r="B38" s="175"/>
      <c r="C38" s="175" t="s">
        <v>147</v>
      </c>
      <c r="D38" s="176">
        <v>0</v>
      </c>
      <c r="E38" s="179">
        <v>1006.32</v>
      </c>
      <c r="F38" s="176">
        <v>0</v>
      </c>
      <c r="G38" s="176">
        <v>0</v>
      </c>
      <c r="H38" s="176">
        <f t="shared" si="0"/>
        <v>1006.32</v>
      </c>
      <c r="I38" s="176">
        <f t="shared" si="1"/>
        <v>-1006.32</v>
      </c>
      <c r="J38" s="16"/>
    </row>
    <row r="39" spans="1:10" ht="15.9" customHeight="1">
      <c r="A39" s="181"/>
      <c r="B39" s="175"/>
      <c r="C39" s="182" t="s">
        <v>148</v>
      </c>
      <c r="D39" s="176">
        <f>D40</f>
        <v>91900</v>
      </c>
      <c r="E39" s="176">
        <f>E40</f>
        <v>426474</v>
      </c>
      <c r="F39" s="176" t="s">
        <v>169</v>
      </c>
      <c r="G39" s="176" t="s">
        <v>169</v>
      </c>
      <c r="H39" s="176">
        <f t="shared" si="0"/>
        <v>426474</v>
      </c>
      <c r="I39" s="176">
        <f t="shared" si="1"/>
        <v>-334574</v>
      </c>
      <c r="J39" s="16"/>
    </row>
    <row r="40" spans="1:10" ht="15.9" customHeight="1">
      <c r="A40" s="178" t="s">
        <v>177</v>
      </c>
      <c r="B40" s="183"/>
      <c r="C40" s="182" t="s">
        <v>149</v>
      </c>
      <c r="D40" s="176">
        <f>D41</f>
        <v>91900</v>
      </c>
      <c r="E40" s="176">
        <f>E41+E45</f>
        <v>426474</v>
      </c>
      <c r="F40" s="176" t="s">
        <v>169</v>
      </c>
      <c r="G40" s="176" t="s">
        <v>169</v>
      </c>
      <c r="H40" s="176">
        <f t="shared" si="0"/>
        <v>426474</v>
      </c>
      <c r="I40" s="176">
        <f t="shared" si="1"/>
        <v>-334574</v>
      </c>
      <c r="J40" s="16"/>
    </row>
    <row r="41" spans="1:10" ht="15.9" customHeight="1">
      <c r="A41" s="181"/>
      <c r="B41" s="183"/>
      <c r="C41" s="182" t="s">
        <v>150</v>
      </c>
      <c r="D41" s="176">
        <v>91900</v>
      </c>
      <c r="E41" s="176">
        <f>E42+E44+E43</f>
        <v>426474</v>
      </c>
      <c r="F41" s="176" t="s">
        <v>169</v>
      </c>
      <c r="G41" s="176" t="s">
        <v>169</v>
      </c>
      <c r="H41" s="176">
        <f t="shared" si="0"/>
        <v>426474</v>
      </c>
      <c r="I41" s="176">
        <f t="shared" si="1"/>
        <v>-334574</v>
      </c>
      <c r="J41" s="16"/>
    </row>
    <row r="42" spans="1:10" ht="15.9" customHeight="1">
      <c r="A42" s="181"/>
      <c r="B42" s="183"/>
      <c r="C42" s="182" t="s">
        <v>151</v>
      </c>
      <c r="D42" s="176">
        <v>0</v>
      </c>
      <c r="E42" s="179">
        <v>426474</v>
      </c>
      <c r="F42" s="176">
        <v>0</v>
      </c>
      <c r="G42" s="176">
        <v>0</v>
      </c>
      <c r="H42" s="176">
        <f t="shared" si="0"/>
        <v>426474</v>
      </c>
      <c r="I42" s="176">
        <f t="shared" si="1"/>
        <v>-426474</v>
      </c>
      <c r="J42" s="16"/>
    </row>
    <row r="43" spans="1:10" ht="15.9" customHeight="1">
      <c r="A43" s="181"/>
      <c r="B43" s="183"/>
      <c r="C43" s="182" t="s">
        <v>202</v>
      </c>
      <c r="D43" s="176">
        <v>0</v>
      </c>
      <c r="E43" s="179">
        <v>0</v>
      </c>
      <c r="F43" s="176">
        <v>0</v>
      </c>
      <c r="G43" s="176">
        <v>0</v>
      </c>
      <c r="H43" s="176">
        <f t="shared" si="0"/>
        <v>0</v>
      </c>
      <c r="I43" s="176">
        <f t="shared" si="1"/>
        <v>0</v>
      </c>
      <c r="J43" s="16"/>
    </row>
    <row r="44" spans="1:10" ht="15.9" customHeight="1">
      <c r="A44" s="181"/>
      <c r="B44" s="183"/>
      <c r="C44" s="182" t="s">
        <v>292</v>
      </c>
      <c r="D44" s="176">
        <v>0</v>
      </c>
      <c r="E44" s="179">
        <v>0</v>
      </c>
      <c r="F44" s="176">
        <v>0</v>
      </c>
      <c r="G44" s="176">
        <v>0</v>
      </c>
      <c r="H44" s="176">
        <f t="shared" si="0"/>
        <v>0</v>
      </c>
      <c r="I44" s="176">
        <f t="shared" si="1"/>
        <v>0</v>
      </c>
      <c r="J44" s="16"/>
    </row>
    <row r="45" spans="1:10" ht="15.9" customHeight="1">
      <c r="A45" s="181"/>
      <c r="B45" s="183"/>
      <c r="C45" s="182" t="s">
        <v>293</v>
      </c>
      <c r="D45" s="176">
        <f>D46</f>
        <v>0</v>
      </c>
      <c r="E45" s="176">
        <f>E46</f>
        <v>0</v>
      </c>
      <c r="F45" s="176">
        <v>0</v>
      </c>
      <c r="G45" s="176">
        <v>0</v>
      </c>
      <c r="H45" s="176">
        <f t="shared" si="0"/>
        <v>0</v>
      </c>
      <c r="I45" s="176">
        <f t="shared" si="1"/>
        <v>0</v>
      </c>
      <c r="J45" s="16"/>
    </row>
    <row r="46" spans="1:10" ht="15.9" customHeight="1">
      <c r="A46" s="181"/>
      <c r="B46" s="183"/>
      <c r="C46" s="182" t="s">
        <v>294</v>
      </c>
      <c r="D46" s="176">
        <v>0</v>
      </c>
      <c r="E46" s="179">
        <v>0</v>
      </c>
      <c r="F46" s="176">
        <v>0</v>
      </c>
      <c r="G46" s="176">
        <v>0</v>
      </c>
      <c r="H46" s="176">
        <f t="shared" si="0"/>
        <v>0</v>
      </c>
      <c r="I46" s="176">
        <f t="shared" si="1"/>
        <v>0</v>
      </c>
      <c r="J46" s="16"/>
    </row>
    <row r="47" spans="1:10" ht="15.9" customHeight="1">
      <c r="A47" s="181"/>
      <c r="B47" s="183"/>
      <c r="C47" s="182" t="s">
        <v>152</v>
      </c>
      <c r="D47" s="176">
        <f>D48+D53</f>
        <v>8229700</v>
      </c>
      <c r="E47" s="176">
        <f>E48+E53</f>
        <v>1135888.3500000001</v>
      </c>
      <c r="F47" s="176" t="s">
        <v>169</v>
      </c>
      <c r="G47" s="176" t="s">
        <v>169</v>
      </c>
      <c r="H47" s="176">
        <f t="shared" si="0"/>
        <v>1135888.3500000001</v>
      </c>
      <c r="I47" s="176">
        <f t="shared" si="1"/>
        <v>7093811.6500000004</v>
      </c>
      <c r="J47" s="16"/>
    </row>
    <row r="48" spans="1:10" ht="15.9" customHeight="1">
      <c r="A48" s="178" t="s">
        <v>154</v>
      </c>
      <c r="B48" s="183"/>
      <c r="C48" s="182" t="s">
        <v>153</v>
      </c>
      <c r="D48" s="176">
        <f>D49</f>
        <v>1100900</v>
      </c>
      <c r="E48" s="176">
        <f>E49</f>
        <v>84483.58</v>
      </c>
      <c r="F48" s="176" t="s">
        <v>169</v>
      </c>
      <c r="G48" s="176" t="s">
        <v>169</v>
      </c>
      <c r="H48" s="176">
        <f t="shared" si="0"/>
        <v>84483.58</v>
      </c>
      <c r="I48" s="176">
        <f t="shared" si="1"/>
        <v>1016416.42</v>
      </c>
      <c r="J48" s="16"/>
    </row>
    <row r="49" spans="1:10" ht="15.9" customHeight="1">
      <c r="A49" s="181"/>
      <c r="B49" s="183"/>
      <c r="C49" s="182" t="s">
        <v>155</v>
      </c>
      <c r="D49" s="176">
        <v>1100900</v>
      </c>
      <c r="E49" s="176">
        <f>E50+E51+E52</f>
        <v>84483.58</v>
      </c>
      <c r="F49" s="176" t="s">
        <v>169</v>
      </c>
      <c r="G49" s="176" t="s">
        <v>169</v>
      </c>
      <c r="H49" s="176">
        <f t="shared" si="0"/>
        <v>84483.58</v>
      </c>
      <c r="I49" s="176">
        <f t="shared" si="1"/>
        <v>1016416.42</v>
      </c>
      <c r="J49" s="16"/>
    </row>
    <row r="50" spans="1:10" ht="15.9" customHeight="1">
      <c r="A50" s="181"/>
      <c r="B50" s="183"/>
      <c r="C50" s="182" t="s">
        <v>156</v>
      </c>
      <c r="D50" s="176">
        <v>0</v>
      </c>
      <c r="E50" s="179">
        <v>81968.17</v>
      </c>
      <c r="F50" s="176" t="s">
        <v>169</v>
      </c>
      <c r="G50" s="176" t="s">
        <v>169</v>
      </c>
      <c r="H50" s="176">
        <f t="shared" si="0"/>
        <v>81968.17</v>
      </c>
      <c r="I50" s="176">
        <f t="shared" si="1"/>
        <v>-81968.17</v>
      </c>
      <c r="J50" s="16"/>
    </row>
    <row r="51" spans="1:10" ht="15.9" customHeight="1">
      <c r="A51" s="181"/>
      <c r="B51" s="183"/>
      <c r="C51" s="182" t="s">
        <v>178</v>
      </c>
      <c r="D51" s="176">
        <v>0</v>
      </c>
      <c r="E51" s="179">
        <v>2515.41</v>
      </c>
      <c r="F51" s="176" t="s">
        <v>169</v>
      </c>
      <c r="G51" s="176" t="s">
        <v>169</v>
      </c>
      <c r="H51" s="176">
        <f t="shared" si="0"/>
        <v>2515.41</v>
      </c>
      <c r="I51" s="176">
        <f t="shared" si="1"/>
        <v>-2515.41</v>
      </c>
      <c r="J51" s="16"/>
    </row>
    <row r="52" spans="1:10" ht="15.9" customHeight="1">
      <c r="A52" s="181"/>
      <c r="B52" s="183"/>
      <c r="C52" s="182" t="s">
        <v>207</v>
      </c>
      <c r="D52" s="176">
        <v>0</v>
      </c>
      <c r="E52" s="179">
        <v>0</v>
      </c>
      <c r="F52" s="176">
        <v>0</v>
      </c>
      <c r="G52" s="176">
        <v>0</v>
      </c>
      <c r="H52" s="176">
        <f t="shared" si="0"/>
        <v>0</v>
      </c>
      <c r="I52" s="176">
        <f t="shared" si="1"/>
        <v>0</v>
      </c>
      <c r="J52" s="16"/>
    </row>
    <row r="53" spans="1:10" ht="15.9" customHeight="1">
      <c r="A53" s="178" t="s">
        <v>179</v>
      </c>
      <c r="B53" s="183"/>
      <c r="C53" s="182" t="s">
        <v>157</v>
      </c>
      <c r="D53" s="176">
        <f>D60+D54</f>
        <v>7128800</v>
      </c>
      <c r="E53" s="176">
        <f>E54+E60</f>
        <v>1051404.77</v>
      </c>
      <c r="F53" s="176" t="s">
        <v>169</v>
      </c>
      <c r="G53" s="176" t="s">
        <v>169</v>
      </c>
      <c r="H53" s="176">
        <f t="shared" ref="H53:H84" si="2">E53</f>
        <v>1051404.77</v>
      </c>
      <c r="I53" s="176">
        <f t="shared" ref="I53:I84" si="3">D53-H53</f>
        <v>6077395.2300000004</v>
      </c>
      <c r="J53" s="16"/>
    </row>
    <row r="54" spans="1:10" ht="15.9" customHeight="1">
      <c r="A54" s="178"/>
      <c r="B54" s="183"/>
      <c r="C54" s="182" t="s">
        <v>295</v>
      </c>
      <c r="D54" s="176">
        <f>D55</f>
        <v>4527500</v>
      </c>
      <c r="E54" s="176">
        <f>E55</f>
        <v>897798.53</v>
      </c>
      <c r="F54" s="176" t="s">
        <v>169</v>
      </c>
      <c r="G54" s="176" t="s">
        <v>169</v>
      </c>
      <c r="H54" s="176">
        <f t="shared" si="2"/>
        <v>897798.53</v>
      </c>
      <c r="I54" s="176">
        <f t="shared" si="3"/>
        <v>3629701.4699999997</v>
      </c>
      <c r="J54" s="16"/>
    </row>
    <row r="55" spans="1:10" ht="15.9" customHeight="1">
      <c r="A55" s="181" t="s">
        <v>180</v>
      </c>
      <c r="B55" s="183"/>
      <c r="C55" s="182" t="s">
        <v>181</v>
      </c>
      <c r="D55" s="176">
        <v>4527500</v>
      </c>
      <c r="E55" s="176">
        <f>SUM(E56:E59)</f>
        <v>897798.53</v>
      </c>
      <c r="F55" s="176" t="s">
        <v>169</v>
      </c>
      <c r="G55" s="176" t="s">
        <v>169</v>
      </c>
      <c r="H55" s="176">
        <f t="shared" si="2"/>
        <v>897798.53</v>
      </c>
      <c r="I55" s="176">
        <f t="shared" si="3"/>
        <v>3629701.4699999997</v>
      </c>
      <c r="J55" s="16"/>
    </row>
    <row r="56" spans="1:10" ht="15.9" customHeight="1">
      <c r="A56" s="178"/>
      <c r="B56" s="183"/>
      <c r="C56" s="182" t="s">
        <v>182</v>
      </c>
      <c r="D56" s="176">
        <v>0</v>
      </c>
      <c r="E56" s="179">
        <v>971675.51</v>
      </c>
      <c r="F56" s="176" t="s">
        <v>169</v>
      </c>
      <c r="G56" s="176" t="s">
        <v>169</v>
      </c>
      <c r="H56" s="176">
        <f t="shared" si="2"/>
        <v>971675.51</v>
      </c>
      <c r="I56" s="176">
        <f t="shared" si="3"/>
        <v>-971675.51</v>
      </c>
      <c r="J56" s="16"/>
    </row>
    <row r="57" spans="1:10" ht="15.9" customHeight="1">
      <c r="A57" s="178"/>
      <c r="B57" s="183"/>
      <c r="C57" s="182" t="s">
        <v>183</v>
      </c>
      <c r="D57" s="176">
        <v>0</v>
      </c>
      <c r="E57" s="179">
        <v>15692.02</v>
      </c>
      <c r="F57" s="176">
        <v>0</v>
      </c>
      <c r="G57" s="176">
        <v>0</v>
      </c>
      <c r="H57" s="176">
        <f t="shared" si="2"/>
        <v>15692.02</v>
      </c>
      <c r="I57" s="176">
        <f t="shared" si="3"/>
        <v>-15692.02</v>
      </c>
      <c r="J57" s="16"/>
    </row>
    <row r="58" spans="1:10" ht="15.9" customHeight="1">
      <c r="A58" s="178"/>
      <c r="B58" s="183"/>
      <c r="C58" s="182" t="s">
        <v>184</v>
      </c>
      <c r="D58" s="176">
        <v>0</v>
      </c>
      <c r="E58" s="179">
        <v>1000</v>
      </c>
      <c r="F58" s="176">
        <v>0</v>
      </c>
      <c r="G58" s="176">
        <v>0</v>
      </c>
      <c r="H58" s="176">
        <f t="shared" si="2"/>
        <v>1000</v>
      </c>
      <c r="I58" s="176">
        <f t="shared" si="3"/>
        <v>-1000</v>
      </c>
      <c r="J58" s="16"/>
    </row>
    <row r="59" spans="1:10" ht="15.9" customHeight="1">
      <c r="A59" s="178"/>
      <c r="B59" s="183"/>
      <c r="C59" s="182" t="s">
        <v>296</v>
      </c>
      <c r="D59" s="176">
        <v>0</v>
      </c>
      <c r="E59" s="179">
        <v>-90569</v>
      </c>
      <c r="F59" s="176"/>
      <c r="G59" s="176"/>
      <c r="H59" s="176">
        <f t="shared" si="2"/>
        <v>-90569</v>
      </c>
      <c r="I59" s="176">
        <f t="shared" si="3"/>
        <v>90569</v>
      </c>
      <c r="J59" s="16"/>
    </row>
    <row r="60" spans="1:10" ht="15.9" customHeight="1">
      <c r="A60" s="178"/>
      <c r="B60" s="183"/>
      <c r="C60" s="182" t="s">
        <v>185</v>
      </c>
      <c r="D60" s="176">
        <f>D61</f>
        <v>2601300</v>
      </c>
      <c r="E60" s="176">
        <f>E61</f>
        <v>153606.24000000002</v>
      </c>
      <c r="F60" s="176" t="s">
        <v>169</v>
      </c>
      <c r="G60" s="176" t="s">
        <v>169</v>
      </c>
      <c r="H60" s="176">
        <f t="shared" si="2"/>
        <v>153606.24000000002</v>
      </c>
      <c r="I60" s="176">
        <f t="shared" si="3"/>
        <v>2447693.7599999998</v>
      </c>
      <c r="J60" s="16"/>
    </row>
    <row r="61" spans="1:10" ht="15.9" customHeight="1">
      <c r="A61" s="181" t="s">
        <v>186</v>
      </c>
      <c r="B61" s="183"/>
      <c r="C61" s="182" t="s">
        <v>187</v>
      </c>
      <c r="D61" s="176">
        <v>2601300</v>
      </c>
      <c r="E61" s="176">
        <f>E62+E63+E64</f>
        <v>153606.24000000002</v>
      </c>
      <c r="F61" s="176" t="s">
        <v>169</v>
      </c>
      <c r="G61" s="176" t="s">
        <v>169</v>
      </c>
      <c r="H61" s="176">
        <f t="shared" si="2"/>
        <v>153606.24000000002</v>
      </c>
      <c r="I61" s="176">
        <f t="shared" si="3"/>
        <v>2447693.7599999998</v>
      </c>
      <c r="J61" s="16"/>
    </row>
    <row r="62" spans="1:10" ht="24.75" customHeight="1">
      <c r="A62" s="184"/>
      <c r="B62" s="183"/>
      <c r="C62" s="182" t="s">
        <v>188</v>
      </c>
      <c r="D62" s="176">
        <v>0</v>
      </c>
      <c r="E62" s="179">
        <v>148566.92000000001</v>
      </c>
      <c r="F62" s="176" t="s">
        <v>169</v>
      </c>
      <c r="G62" s="176" t="s">
        <v>169</v>
      </c>
      <c r="H62" s="176">
        <f t="shared" si="2"/>
        <v>148566.92000000001</v>
      </c>
      <c r="I62" s="176">
        <f t="shared" si="3"/>
        <v>-148566.92000000001</v>
      </c>
      <c r="J62" s="16"/>
    </row>
    <row r="63" spans="1:10" ht="15.9" customHeight="1">
      <c r="A63" s="181"/>
      <c r="B63" s="183"/>
      <c r="C63" s="182" t="s">
        <v>189</v>
      </c>
      <c r="D63" s="176">
        <v>0</v>
      </c>
      <c r="E63" s="179">
        <v>5039.32</v>
      </c>
      <c r="F63" s="176" t="s">
        <v>169</v>
      </c>
      <c r="G63" s="176" t="s">
        <v>169</v>
      </c>
      <c r="H63" s="176">
        <f t="shared" si="2"/>
        <v>5039.32</v>
      </c>
      <c r="I63" s="176">
        <f t="shared" si="3"/>
        <v>-5039.32</v>
      </c>
      <c r="J63" s="16"/>
    </row>
    <row r="64" spans="1:10" ht="15.9" customHeight="1">
      <c r="A64" s="181"/>
      <c r="B64" s="183"/>
      <c r="C64" s="182" t="s">
        <v>190</v>
      </c>
      <c r="D64" s="176">
        <v>0</v>
      </c>
      <c r="E64" s="179">
        <v>0</v>
      </c>
      <c r="F64" s="176" t="s">
        <v>169</v>
      </c>
      <c r="G64" s="176" t="s">
        <v>169</v>
      </c>
      <c r="H64" s="176">
        <f t="shared" si="2"/>
        <v>0</v>
      </c>
      <c r="I64" s="176">
        <f t="shared" si="3"/>
        <v>0</v>
      </c>
      <c r="J64" s="16"/>
    </row>
    <row r="65" spans="1:10" ht="15.9" customHeight="1">
      <c r="A65" s="178" t="s">
        <v>191</v>
      </c>
      <c r="B65" s="183"/>
      <c r="C65" s="182" t="s">
        <v>158</v>
      </c>
      <c r="D65" s="176">
        <f>D66</f>
        <v>59300</v>
      </c>
      <c r="E65" s="176">
        <f>E66</f>
        <v>34400</v>
      </c>
      <c r="F65" s="176" t="s">
        <v>169</v>
      </c>
      <c r="G65" s="176" t="s">
        <v>169</v>
      </c>
      <c r="H65" s="176">
        <f t="shared" si="2"/>
        <v>34400</v>
      </c>
      <c r="I65" s="176">
        <f t="shared" si="3"/>
        <v>24900</v>
      </c>
      <c r="J65" s="16"/>
    </row>
    <row r="66" spans="1:10" ht="15.9" customHeight="1">
      <c r="A66" s="181"/>
      <c r="B66" s="183"/>
      <c r="C66" s="182" t="s">
        <v>159</v>
      </c>
      <c r="D66" s="176">
        <f>D67</f>
        <v>59300</v>
      </c>
      <c r="E66" s="176">
        <f>E67</f>
        <v>34400</v>
      </c>
      <c r="F66" s="176" t="s">
        <v>169</v>
      </c>
      <c r="G66" s="176" t="s">
        <v>169</v>
      </c>
      <c r="H66" s="176">
        <f t="shared" si="2"/>
        <v>34400</v>
      </c>
      <c r="I66" s="176">
        <f t="shared" si="3"/>
        <v>24900</v>
      </c>
      <c r="J66" s="16"/>
    </row>
    <row r="67" spans="1:10" ht="15.9" customHeight="1">
      <c r="A67" s="181"/>
      <c r="B67" s="183"/>
      <c r="C67" s="182" t="s">
        <v>160</v>
      </c>
      <c r="D67" s="176">
        <v>59300</v>
      </c>
      <c r="E67" s="176">
        <f>E68</f>
        <v>34400</v>
      </c>
      <c r="F67" s="176" t="s">
        <v>169</v>
      </c>
      <c r="G67" s="176" t="s">
        <v>169</v>
      </c>
      <c r="H67" s="176">
        <f t="shared" si="2"/>
        <v>34400</v>
      </c>
      <c r="I67" s="176">
        <f t="shared" si="3"/>
        <v>24900</v>
      </c>
      <c r="J67" s="16"/>
    </row>
    <row r="68" spans="1:10" ht="15.9" customHeight="1">
      <c r="A68" s="181"/>
      <c r="B68" s="183"/>
      <c r="C68" s="182" t="s">
        <v>161</v>
      </c>
      <c r="D68" s="176">
        <v>0</v>
      </c>
      <c r="E68" s="179">
        <v>34400</v>
      </c>
      <c r="F68" s="176" t="s">
        <v>169</v>
      </c>
      <c r="G68" s="176" t="s">
        <v>169</v>
      </c>
      <c r="H68" s="176">
        <f t="shared" si="2"/>
        <v>34400</v>
      </c>
      <c r="I68" s="176">
        <f t="shared" si="3"/>
        <v>-34400</v>
      </c>
      <c r="J68" s="16"/>
    </row>
    <row r="69" spans="1:10" ht="39" customHeight="1">
      <c r="A69" s="178" t="s">
        <v>192</v>
      </c>
      <c r="B69" s="183"/>
      <c r="C69" s="182" t="s">
        <v>193</v>
      </c>
      <c r="D69" s="176">
        <f t="shared" ref="D69:E71" si="4">D70</f>
        <v>0</v>
      </c>
      <c r="E69" s="176">
        <f t="shared" si="4"/>
        <v>0</v>
      </c>
      <c r="F69" s="176" t="s">
        <v>169</v>
      </c>
      <c r="G69" s="176" t="s">
        <v>169</v>
      </c>
      <c r="H69" s="176">
        <f t="shared" si="2"/>
        <v>0</v>
      </c>
      <c r="I69" s="176">
        <f t="shared" si="3"/>
        <v>0</v>
      </c>
      <c r="J69" s="16"/>
    </row>
    <row r="70" spans="1:10" ht="15.9" customHeight="1">
      <c r="A70" s="178"/>
      <c r="B70" s="183"/>
      <c r="C70" s="182" t="s">
        <v>194</v>
      </c>
      <c r="D70" s="176">
        <f t="shared" si="4"/>
        <v>0</v>
      </c>
      <c r="E70" s="176">
        <f t="shared" si="4"/>
        <v>0</v>
      </c>
      <c r="F70" s="176" t="s">
        <v>169</v>
      </c>
      <c r="G70" s="176" t="s">
        <v>169</v>
      </c>
      <c r="H70" s="176">
        <f t="shared" si="2"/>
        <v>0</v>
      </c>
      <c r="I70" s="176">
        <f t="shared" si="3"/>
        <v>0</v>
      </c>
      <c r="J70" s="16"/>
    </row>
    <row r="71" spans="1:10" ht="15.9" customHeight="1">
      <c r="A71" s="178"/>
      <c r="B71" s="183"/>
      <c r="C71" s="182" t="s">
        <v>195</v>
      </c>
      <c r="D71" s="176">
        <f t="shared" si="4"/>
        <v>0</v>
      </c>
      <c r="E71" s="176">
        <f t="shared" si="4"/>
        <v>0</v>
      </c>
      <c r="F71" s="176" t="s">
        <v>169</v>
      </c>
      <c r="G71" s="176" t="s">
        <v>169</v>
      </c>
      <c r="H71" s="176">
        <f t="shared" si="2"/>
        <v>0</v>
      </c>
      <c r="I71" s="176">
        <f t="shared" si="3"/>
        <v>0</v>
      </c>
      <c r="J71" s="16"/>
    </row>
    <row r="72" spans="1:10" ht="15.9" customHeight="1">
      <c r="A72" s="178"/>
      <c r="B72" s="183"/>
      <c r="C72" s="182" t="s">
        <v>196</v>
      </c>
      <c r="D72" s="176">
        <v>0</v>
      </c>
      <c r="E72" s="179">
        <v>0</v>
      </c>
      <c r="F72" s="176" t="s">
        <v>169</v>
      </c>
      <c r="G72" s="176" t="s">
        <v>169</v>
      </c>
      <c r="H72" s="176">
        <f t="shared" si="2"/>
        <v>0</v>
      </c>
      <c r="I72" s="176">
        <f t="shared" si="3"/>
        <v>0</v>
      </c>
      <c r="J72" s="16"/>
    </row>
    <row r="73" spans="1:10" ht="15.9" customHeight="1">
      <c r="A73" s="178"/>
      <c r="B73" s="183"/>
      <c r="C73" s="182" t="s">
        <v>162</v>
      </c>
      <c r="D73" s="176">
        <f t="shared" ref="D73:E75" si="5">D74</f>
        <v>52900</v>
      </c>
      <c r="E73" s="176">
        <f t="shared" si="5"/>
        <v>191952.48</v>
      </c>
      <c r="F73" s="176" t="s">
        <v>169</v>
      </c>
      <c r="G73" s="176" t="s">
        <v>169</v>
      </c>
      <c r="H73" s="176">
        <f t="shared" si="2"/>
        <v>191952.48</v>
      </c>
      <c r="I73" s="176">
        <f t="shared" si="3"/>
        <v>-139052.48000000001</v>
      </c>
      <c r="J73" s="16"/>
    </row>
    <row r="74" spans="1:10" ht="15.9" customHeight="1">
      <c r="A74" s="178" t="s">
        <v>197</v>
      </c>
      <c r="B74" s="183"/>
      <c r="C74" s="185" t="s">
        <v>163</v>
      </c>
      <c r="D74" s="186">
        <f t="shared" si="5"/>
        <v>52900</v>
      </c>
      <c r="E74" s="186">
        <f t="shared" si="5"/>
        <v>191952.48</v>
      </c>
      <c r="F74" s="176" t="s">
        <v>169</v>
      </c>
      <c r="G74" s="176" t="s">
        <v>169</v>
      </c>
      <c r="H74" s="176">
        <f t="shared" si="2"/>
        <v>191952.48</v>
      </c>
      <c r="I74" s="176">
        <f t="shared" si="3"/>
        <v>-139052.48000000001</v>
      </c>
      <c r="J74" s="16"/>
    </row>
    <row r="75" spans="1:10" ht="15.9" customHeight="1">
      <c r="A75" s="178"/>
      <c r="B75" s="183"/>
      <c r="C75" s="185" t="s">
        <v>198</v>
      </c>
      <c r="D75" s="186">
        <f t="shared" si="5"/>
        <v>52900</v>
      </c>
      <c r="E75" s="186">
        <f t="shared" si="5"/>
        <v>191952.48</v>
      </c>
      <c r="F75" s="176" t="s">
        <v>169</v>
      </c>
      <c r="G75" s="176" t="s">
        <v>169</v>
      </c>
      <c r="H75" s="176">
        <f t="shared" si="2"/>
        <v>191952.48</v>
      </c>
      <c r="I75" s="176">
        <f t="shared" si="3"/>
        <v>-139052.48000000001</v>
      </c>
      <c r="J75" s="16"/>
    </row>
    <row r="76" spans="1:10" ht="15.9" customHeight="1">
      <c r="A76" s="178"/>
      <c r="B76" s="183"/>
      <c r="C76" s="185" t="s">
        <v>171</v>
      </c>
      <c r="D76" s="186">
        <v>52900</v>
      </c>
      <c r="E76" s="187">
        <v>191952.48</v>
      </c>
      <c r="F76" s="176" t="s">
        <v>169</v>
      </c>
      <c r="G76" s="176" t="s">
        <v>169</v>
      </c>
      <c r="H76" s="176">
        <f t="shared" si="2"/>
        <v>191952.48</v>
      </c>
      <c r="I76" s="176">
        <f t="shared" si="3"/>
        <v>-139052.48000000001</v>
      </c>
      <c r="J76" s="16"/>
    </row>
    <row r="77" spans="1:10" ht="15.9" customHeight="1">
      <c r="A77" s="178"/>
      <c r="B77" s="183"/>
      <c r="C77" s="185" t="s">
        <v>208</v>
      </c>
      <c r="D77" s="186">
        <f>D78</f>
        <v>0</v>
      </c>
      <c r="E77" s="186">
        <f>E78</f>
        <v>0</v>
      </c>
      <c r="F77" s="176" t="s">
        <v>169</v>
      </c>
      <c r="G77" s="176" t="s">
        <v>169</v>
      </c>
      <c r="H77" s="176">
        <f t="shared" si="2"/>
        <v>0</v>
      </c>
      <c r="I77" s="176">
        <f t="shared" si="3"/>
        <v>0</v>
      </c>
      <c r="J77" s="16"/>
    </row>
    <row r="78" spans="1:10" ht="15.9" customHeight="1">
      <c r="A78" s="178"/>
      <c r="B78" s="183"/>
      <c r="C78" s="185" t="s">
        <v>209</v>
      </c>
      <c r="D78" s="186">
        <f>D79</f>
        <v>0</v>
      </c>
      <c r="E78" s="186">
        <f>E79</f>
        <v>0</v>
      </c>
      <c r="F78" s="176" t="s">
        <v>169</v>
      </c>
      <c r="G78" s="176" t="s">
        <v>169</v>
      </c>
      <c r="H78" s="176">
        <f t="shared" si="2"/>
        <v>0</v>
      </c>
      <c r="I78" s="176">
        <f t="shared" si="3"/>
        <v>0</v>
      </c>
      <c r="J78" s="16"/>
    </row>
    <row r="79" spans="1:10" ht="15.9" customHeight="1">
      <c r="A79" s="178"/>
      <c r="B79" s="183"/>
      <c r="C79" s="185" t="s">
        <v>210</v>
      </c>
      <c r="D79" s="186">
        <v>0</v>
      </c>
      <c r="E79" s="187">
        <v>0</v>
      </c>
      <c r="F79" s="176" t="s">
        <v>169</v>
      </c>
      <c r="G79" s="176" t="s">
        <v>169</v>
      </c>
      <c r="H79" s="176">
        <f t="shared" si="2"/>
        <v>0</v>
      </c>
      <c r="I79" s="176">
        <f t="shared" si="3"/>
        <v>0</v>
      </c>
      <c r="J79" s="16"/>
    </row>
    <row r="80" spans="1:10" ht="15.9" customHeight="1">
      <c r="A80" s="178" t="s">
        <v>297</v>
      </c>
      <c r="B80" s="183"/>
      <c r="C80" s="185" t="s">
        <v>298</v>
      </c>
      <c r="D80" s="186">
        <f t="shared" ref="D80:E82" si="6">D81</f>
        <v>0</v>
      </c>
      <c r="E80" s="186">
        <f t="shared" si="6"/>
        <v>0</v>
      </c>
      <c r="F80" s="176" t="s">
        <v>169</v>
      </c>
      <c r="G80" s="176" t="s">
        <v>169</v>
      </c>
      <c r="H80" s="176">
        <f t="shared" si="2"/>
        <v>0</v>
      </c>
      <c r="I80" s="176">
        <f t="shared" si="3"/>
        <v>0</v>
      </c>
      <c r="J80" s="16"/>
    </row>
    <row r="81" spans="1:10" ht="15.9" customHeight="1">
      <c r="A81" s="181"/>
      <c r="B81" s="183"/>
      <c r="C81" s="185" t="s">
        <v>299</v>
      </c>
      <c r="D81" s="186">
        <f t="shared" si="6"/>
        <v>0</v>
      </c>
      <c r="E81" s="186">
        <f t="shared" si="6"/>
        <v>0</v>
      </c>
      <c r="F81" s="176" t="s">
        <v>169</v>
      </c>
      <c r="G81" s="176" t="s">
        <v>169</v>
      </c>
      <c r="H81" s="176">
        <f t="shared" si="2"/>
        <v>0</v>
      </c>
      <c r="I81" s="176">
        <f t="shared" si="3"/>
        <v>0</v>
      </c>
      <c r="J81" s="16"/>
    </row>
    <row r="82" spans="1:10" ht="15.9" customHeight="1">
      <c r="A82" s="181"/>
      <c r="B82" s="183"/>
      <c r="C82" s="185" t="s">
        <v>300</v>
      </c>
      <c r="D82" s="186">
        <f t="shared" si="6"/>
        <v>0</v>
      </c>
      <c r="E82" s="186">
        <f t="shared" si="6"/>
        <v>0</v>
      </c>
      <c r="F82" s="176" t="s">
        <v>169</v>
      </c>
      <c r="G82" s="176" t="s">
        <v>169</v>
      </c>
      <c r="H82" s="176">
        <f t="shared" si="2"/>
        <v>0</v>
      </c>
      <c r="I82" s="176">
        <f t="shared" si="3"/>
        <v>0</v>
      </c>
      <c r="J82" s="16"/>
    </row>
    <row r="83" spans="1:10" ht="15.9" customHeight="1">
      <c r="A83" s="181"/>
      <c r="B83" s="183"/>
      <c r="C83" s="185" t="s">
        <v>301</v>
      </c>
      <c r="D83" s="186">
        <v>0</v>
      </c>
      <c r="E83" s="187">
        <v>0</v>
      </c>
      <c r="F83" s="176" t="s">
        <v>169</v>
      </c>
      <c r="G83" s="176" t="s">
        <v>169</v>
      </c>
      <c r="H83" s="176">
        <f t="shared" si="2"/>
        <v>0</v>
      </c>
      <c r="I83" s="176">
        <f t="shared" si="3"/>
        <v>0</v>
      </c>
      <c r="J83" s="16"/>
    </row>
    <row r="84" spans="1:10" ht="15.9" customHeight="1">
      <c r="A84" s="178" t="s">
        <v>164</v>
      </c>
      <c r="B84" s="183"/>
      <c r="C84" s="185" t="s">
        <v>165</v>
      </c>
      <c r="D84" s="186">
        <v>1800</v>
      </c>
      <c r="E84" s="186">
        <f>E90+E85+E88</f>
        <v>500</v>
      </c>
      <c r="F84" s="176" t="s">
        <v>169</v>
      </c>
      <c r="G84" s="176" t="s">
        <v>169</v>
      </c>
      <c r="H84" s="176">
        <f t="shared" si="2"/>
        <v>500</v>
      </c>
      <c r="I84" s="176">
        <f t="shared" si="3"/>
        <v>1300</v>
      </c>
      <c r="J84" s="16"/>
    </row>
    <row r="85" spans="1:10" ht="15.9" customHeight="1">
      <c r="A85" s="188"/>
      <c r="B85" s="183"/>
      <c r="C85" s="185" t="s">
        <v>302</v>
      </c>
      <c r="D85" s="186">
        <v>0</v>
      </c>
      <c r="E85" s="186">
        <f>E86</f>
        <v>0</v>
      </c>
      <c r="F85" s="176" t="s">
        <v>169</v>
      </c>
      <c r="G85" s="176" t="s">
        <v>169</v>
      </c>
      <c r="H85" s="176">
        <f t="shared" ref="H85:H111" si="7">E85</f>
        <v>0</v>
      </c>
      <c r="I85" s="176">
        <f t="shared" ref="I85:I111" si="8">D85-H85</f>
        <v>0</v>
      </c>
      <c r="J85" s="16"/>
    </row>
    <row r="86" spans="1:10" ht="15.9" customHeight="1">
      <c r="A86" s="188"/>
      <c r="B86" s="183"/>
      <c r="C86" s="185" t="s">
        <v>211</v>
      </c>
      <c r="D86" s="186">
        <v>0</v>
      </c>
      <c r="E86" s="186">
        <f>E87</f>
        <v>0</v>
      </c>
      <c r="F86" s="176" t="s">
        <v>169</v>
      </c>
      <c r="G86" s="176" t="s">
        <v>169</v>
      </c>
      <c r="H86" s="176">
        <f t="shared" si="7"/>
        <v>0</v>
      </c>
      <c r="I86" s="176">
        <f t="shared" si="8"/>
        <v>0</v>
      </c>
      <c r="J86" s="16"/>
    </row>
    <row r="87" spans="1:10" ht="15.9" customHeight="1">
      <c r="A87" s="181"/>
      <c r="B87" s="183"/>
      <c r="C87" s="185" t="s">
        <v>303</v>
      </c>
      <c r="D87" s="186">
        <v>0</v>
      </c>
      <c r="E87" s="187">
        <v>0</v>
      </c>
      <c r="F87" s="176" t="s">
        <v>169</v>
      </c>
      <c r="G87" s="176" t="s">
        <v>169</v>
      </c>
      <c r="H87" s="176">
        <f t="shared" si="7"/>
        <v>0</v>
      </c>
      <c r="I87" s="176">
        <f t="shared" si="8"/>
        <v>0</v>
      </c>
      <c r="J87" s="16"/>
    </row>
    <row r="88" spans="1:10" ht="15.9" customHeight="1">
      <c r="A88" s="188"/>
      <c r="B88" s="183"/>
      <c r="C88" s="185" t="s">
        <v>204</v>
      </c>
      <c r="D88" s="186">
        <f>D89</f>
        <v>0</v>
      </c>
      <c r="E88" s="186">
        <f>E89</f>
        <v>500</v>
      </c>
      <c r="F88" s="176" t="s">
        <v>169</v>
      </c>
      <c r="G88" s="176" t="s">
        <v>169</v>
      </c>
      <c r="H88" s="176">
        <f t="shared" si="7"/>
        <v>500</v>
      </c>
      <c r="I88" s="176">
        <f t="shared" si="8"/>
        <v>-500</v>
      </c>
      <c r="J88" s="16"/>
    </row>
    <row r="89" spans="1:10" ht="15.9" customHeight="1">
      <c r="A89" s="188"/>
      <c r="B89" s="183"/>
      <c r="C89" s="185" t="s">
        <v>205</v>
      </c>
      <c r="D89" s="186">
        <v>0</v>
      </c>
      <c r="E89" s="187">
        <v>500</v>
      </c>
      <c r="F89" s="176" t="s">
        <v>169</v>
      </c>
      <c r="G89" s="176" t="s">
        <v>169</v>
      </c>
      <c r="H89" s="176">
        <f t="shared" si="7"/>
        <v>500</v>
      </c>
      <c r="I89" s="176">
        <f t="shared" si="8"/>
        <v>-500</v>
      </c>
      <c r="J89" s="16"/>
    </row>
    <row r="90" spans="1:10" ht="15.9" customHeight="1">
      <c r="A90" s="188"/>
      <c r="B90" s="183"/>
      <c r="C90" s="185" t="s">
        <v>166</v>
      </c>
      <c r="D90" s="186">
        <f>D91</f>
        <v>1800</v>
      </c>
      <c r="E90" s="186">
        <v>0</v>
      </c>
      <c r="F90" s="176" t="s">
        <v>169</v>
      </c>
      <c r="G90" s="176" t="s">
        <v>169</v>
      </c>
      <c r="H90" s="176">
        <f t="shared" si="7"/>
        <v>0</v>
      </c>
      <c r="I90" s="176">
        <f t="shared" si="8"/>
        <v>1800</v>
      </c>
      <c r="J90" s="16"/>
    </row>
    <row r="91" spans="1:10" ht="15.9" customHeight="1">
      <c r="A91" s="188"/>
      <c r="B91" s="183"/>
      <c r="C91" s="185" t="s">
        <v>167</v>
      </c>
      <c r="D91" s="186">
        <v>1800</v>
      </c>
      <c r="E91" s="187">
        <v>0</v>
      </c>
      <c r="F91" s="176">
        <v>0</v>
      </c>
      <c r="G91" s="176">
        <v>0</v>
      </c>
      <c r="H91" s="176">
        <f t="shared" si="7"/>
        <v>0</v>
      </c>
      <c r="I91" s="176">
        <f t="shared" si="8"/>
        <v>1800</v>
      </c>
      <c r="J91" s="16"/>
    </row>
    <row r="92" spans="1:10" ht="15.9" customHeight="1">
      <c r="A92" s="188"/>
      <c r="B92" s="183"/>
      <c r="C92" s="185" t="s">
        <v>304</v>
      </c>
      <c r="D92" s="186">
        <v>0</v>
      </c>
      <c r="E92" s="186">
        <f>E93</f>
        <v>0</v>
      </c>
      <c r="F92" s="176">
        <v>0</v>
      </c>
      <c r="G92" s="176">
        <v>0</v>
      </c>
      <c r="H92" s="176">
        <f t="shared" si="7"/>
        <v>0</v>
      </c>
      <c r="I92" s="176">
        <f t="shared" si="8"/>
        <v>0</v>
      </c>
      <c r="J92" s="16"/>
    </row>
    <row r="93" spans="1:10" ht="15.9" customHeight="1">
      <c r="A93" s="188"/>
      <c r="B93" s="183"/>
      <c r="C93" s="189" t="s">
        <v>305</v>
      </c>
      <c r="D93" s="186">
        <v>0</v>
      </c>
      <c r="E93" s="186">
        <f>E94</f>
        <v>0</v>
      </c>
      <c r="F93" s="176">
        <v>0</v>
      </c>
      <c r="G93" s="176">
        <v>0</v>
      </c>
      <c r="H93" s="176">
        <f t="shared" si="7"/>
        <v>0</v>
      </c>
      <c r="I93" s="176">
        <f t="shared" si="8"/>
        <v>0</v>
      </c>
      <c r="J93" s="16"/>
    </row>
    <row r="94" spans="1:10" ht="15.9" customHeight="1">
      <c r="A94" s="188"/>
      <c r="B94" s="183"/>
      <c r="C94" s="185" t="s">
        <v>306</v>
      </c>
      <c r="D94" s="186">
        <v>0</v>
      </c>
      <c r="E94" s="187">
        <v>0</v>
      </c>
      <c r="F94" s="176">
        <v>0</v>
      </c>
      <c r="G94" s="176">
        <v>0</v>
      </c>
      <c r="H94" s="176">
        <f t="shared" si="7"/>
        <v>0</v>
      </c>
      <c r="I94" s="176">
        <f t="shared" si="8"/>
        <v>0</v>
      </c>
      <c r="J94" s="16"/>
    </row>
    <row r="95" spans="1:10" ht="15.9" customHeight="1">
      <c r="A95" s="181"/>
      <c r="B95" s="183"/>
      <c r="C95" s="185" t="s">
        <v>199</v>
      </c>
      <c r="D95" s="186">
        <f>D96+D111+D110</f>
        <v>5370900</v>
      </c>
      <c r="E95" s="186">
        <f>E96+E110+E111</f>
        <v>2465950</v>
      </c>
      <c r="F95" s="176">
        <v>0</v>
      </c>
      <c r="G95" s="176">
        <v>0</v>
      </c>
      <c r="H95" s="176">
        <f t="shared" si="7"/>
        <v>2465950</v>
      </c>
      <c r="I95" s="176">
        <f t="shared" si="8"/>
        <v>2904950</v>
      </c>
      <c r="J95" s="16"/>
    </row>
    <row r="96" spans="1:10" ht="15.9" customHeight="1">
      <c r="A96" s="181"/>
      <c r="B96" s="183"/>
      <c r="C96" s="185" t="s">
        <v>168</v>
      </c>
      <c r="D96" s="186">
        <f>D97+D100+D104</f>
        <v>5370900</v>
      </c>
      <c r="E96" s="186">
        <f>E97+E100+E104</f>
        <v>2465950</v>
      </c>
      <c r="F96" s="176" t="s">
        <v>169</v>
      </c>
      <c r="G96" s="176" t="s">
        <v>307</v>
      </c>
      <c r="H96" s="176">
        <f t="shared" si="7"/>
        <v>2465950</v>
      </c>
      <c r="I96" s="176">
        <f t="shared" si="8"/>
        <v>2904950</v>
      </c>
      <c r="J96" s="16"/>
    </row>
    <row r="97" spans="1:10" ht="15.9" customHeight="1">
      <c r="A97" s="181"/>
      <c r="B97" s="183"/>
      <c r="C97" s="185" t="s">
        <v>308</v>
      </c>
      <c r="D97" s="186">
        <f>D98</f>
        <v>3146900</v>
      </c>
      <c r="E97" s="186">
        <f>E98</f>
        <v>1651300</v>
      </c>
      <c r="F97" s="176" t="s">
        <v>169</v>
      </c>
      <c r="G97" s="176">
        <v>0</v>
      </c>
      <c r="H97" s="176">
        <f t="shared" si="7"/>
        <v>1651300</v>
      </c>
      <c r="I97" s="176">
        <f t="shared" si="8"/>
        <v>1495600</v>
      </c>
      <c r="J97" s="16"/>
    </row>
    <row r="98" spans="1:10" ht="15.9" customHeight="1">
      <c r="A98" s="181"/>
      <c r="B98" s="183"/>
      <c r="C98" s="185" t="s">
        <v>309</v>
      </c>
      <c r="D98" s="186">
        <f>D99</f>
        <v>3146900</v>
      </c>
      <c r="E98" s="186">
        <f>E99</f>
        <v>1651300</v>
      </c>
      <c r="F98" s="176" t="s">
        <v>169</v>
      </c>
      <c r="G98" s="176">
        <v>0</v>
      </c>
      <c r="H98" s="176">
        <f t="shared" si="7"/>
        <v>1651300</v>
      </c>
      <c r="I98" s="176">
        <f t="shared" si="8"/>
        <v>1495600</v>
      </c>
      <c r="J98" s="16"/>
    </row>
    <row r="99" spans="1:10" ht="25.5" customHeight="1">
      <c r="A99" s="178" t="s">
        <v>170</v>
      </c>
      <c r="B99" s="183"/>
      <c r="C99" s="185" t="s">
        <v>310</v>
      </c>
      <c r="D99" s="186">
        <v>3146900</v>
      </c>
      <c r="E99" s="187">
        <v>1651300</v>
      </c>
      <c r="F99" s="176" t="s">
        <v>169</v>
      </c>
      <c r="G99" s="176">
        <v>0</v>
      </c>
      <c r="H99" s="176">
        <f t="shared" si="7"/>
        <v>1651300</v>
      </c>
      <c r="I99" s="176">
        <f t="shared" si="8"/>
        <v>1495600</v>
      </c>
      <c r="J99" s="16"/>
    </row>
    <row r="100" spans="1:10" ht="15.9" customHeight="1">
      <c r="A100" s="178"/>
      <c r="B100" s="183"/>
      <c r="C100" s="185" t="s">
        <v>311</v>
      </c>
      <c r="D100" s="186">
        <f>D101+D103</f>
        <v>379300</v>
      </c>
      <c r="E100" s="186">
        <f>E101+E103</f>
        <v>189750</v>
      </c>
      <c r="F100" s="176" t="s">
        <v>169</v>
      </c>
      <c r="G100" s="176" t="s">
        <v>169</v>
      </c>
      <c r="H100" s="176">
        <f t="shared" si="7"/>
        <v>189750</v>
      </c>
      <c r="I100" s="176">
        <f t="shared" si="8"/>
        <v>189550</v>
      </c>
      <c r="J100" s="16"/>
    </row>
    <row r="101" spans="1:10" ht="15.9" customHeight="1">
      <c r="A101" s="178"/>
      <c r="B101" s="183"/>
      <c r="C101" s="185" t="s">
        <v>312</v>
      </c>
      <c r="D101" s="186">
        <f>D102</f>
        <v>379100</v>
      </c>
      <c r="E101" s="186">
        <f>E102</f>
        <v>189550</v>
      </c>
      <c r="F101" s="176" t="s">
        <v>169</v>
      </c>
      <c r="G101" s="176" t="s">
        <v>169</v>
      </c>
      <c r="H101" s="176">
        <f t="shared" si="7"/>
        <v>189550</v>
      </c>
      <c r="I101" s="176">
        <f t="shared" si="8"/>
        <v>189550</v>
      </c>
      <c r="J101" s="16"/>
    </row>
    <row r="102" spans="1:10" ht="33" customHeight="1">
      <c r="A102" s="190" t="s">
        <v>200</v>
      </c>
      <c r="B102" s="183"/>
      <c r="C102" s="185" t="s">
        <v>313</v>
      </c>
      <c r="D102" s="186">
        <v>379100</v>
      </c>
      <c r="E102" s="187">
        <v>189550</v>
      </c>
      <c r="F102" s="176" t="s">
        <v>169</v>
      </c>
      <c r="G102" s="176" t="s">
        <v>169</v>
      </c>
      <c r="H102" s="176">
        <f t="shared" si="7"/>
        <v>189550</v>
      </c>
      <c r="I102" s="176">
        <f t="shared" si="8"/>
        <v>189550</v>
      </c>
      <c r="J102" s="16"/>
    </row>
    <row r="103" spans="1:10" ht="36.75" customHeight="1">
      <c r="A103" s="191" t="s">
        <v>201</v>
      </c>
      <c r="B103" s="183"/>
      <c r="C103" s="185" t="s">
        <v>314</v>
      </c>
      <c r="D103" s="186">
        <v>200</v>
      </c>
      <c r="E103" s="187">
        <v>200</v>
      </c>
      <c r="F103" s="176" t="s">
        <v>169</v>
      </c>
      <c r="G103" s="176" t="s">
        <v>169</v>
      </c>
      <c r="H103" s="176">
        <f t="shared" si="7"/>
        <v>200</v>
      </c>
      <c r="I103" s="176">
        <f t="shared" si="8"/>
        <v>0</v>
      </c>
      <c r="J103" s="16"/>
    </row>
    <row r="104" spans="1:10" ht="15.9" customHeight="1">
      <c r="A104" s="191"/>
      <c r="B104" s="183"/>
      <c r="C104" s="185" t="s">
        <v>315</v>
      </c>
      <c r="D104" s="186">
        <f>D106+D105</f>
        <v>1844700</v>
      </c>
      <c r="E104" s="186">
        <f>E106+E105</f>
        <v>624900</v>
      </c>
      <c r="F104" s="176">
        <v>0</v>
      </c>
      <c r="G104" s="176">
        <v>0</v>
      </c>
      <c r="H104" s="176">
        <f t="shared" si="7"/>
        <v>624900</v>
      </c>
      <c r="I104" s="176">
        <f t="shared" si="8"/>
        <v>1219800</v>
      </c>
      <c r="J104" s="16"/>
    </row>
    <row r="105" spans="1:10" ht="54.75" customHeight="1">
      <c r="A105" s="191" t="s">
        <v>316</v>
      </c>
      <c r="B105" s="183"/>
      <c r="C105" s="185" t="s">
        <v>317</v>
      </c>
      <c r="D105" s="186">
        <v>1844700</v>
      </c>
      <c r="E105" s="187">
        <v>624900</v>
      </c>
      <c r="F105" s="176">
        <v>0</v>
      </c>
      <c r="G105" s="176">
        <v>0</v>
      </c>
      <c r="H105" s="176">
        <f t="shared" si="7"/>
        <v>624900</v>
      </c>
      <c r="I105" s="176">
        <f t="shared" si="8"/>
        <v>1219800</v>
      </c>
      <c r="J105" s="16"/>
    </row>
    <row r="106" spans="1:10" ht="45" customHeight="1">
      <c r="A106" s="190" t="s">
        <v>318</v>
      </c>
      <c r="B106" s="183"/>
      <c r="C106" s="185" t="s">
        <v>319</v>
      </c>
      <c r="D106" s="186">
        <v>0</v>
      </c>
      <c r="E106" s="186">
        <v>0</v>
      </c>
      <c r="F106" s="176">
        <v>0</v>
      </c>
      <c r="G106" s="176">
        <v>0</v>
      </c>
      <c r="H106" s="176">
        <f t="shared" si="7"/>
        <v>0</v>
      </c>
      <c r="I106" s="176">
        <f t="shared" si="8"/>
        <v>0</v>
      </c>
      <c r="J106" s="16"/>
    </row>
    <row r="107" spans="1:10" ht="15.9" customHeight="1">
      <c r="A107" s="190"/>
      <c r="B107" s="183"/>
      <c r="C107" s="185" t="s">
        <v>320</v>
      </c>
      <c r="D107" s="186">
        <v>0</v>
      </c>
      <c r="E107" s="187">
        <v>0</v>
      </c>
      <c r="F107" s="176">
        <v>0</v>
      </c>
      <c r="G107" s="176">
        <v>0</v>
      </c>
      <c r="H107" s="176">
        <f t="shared" si="7"/>
        <v>0</v>
      </c>
      <c r="I107" s="176">
        <f t="shared" si="8"/>
        <v>0</v>
      </c>
      <c r="J107" s="16"/>
    </row>
    <row r="108" spans="1:10" ht="21" customHeight="1">
      <c r="A108" s="190" t="s">
        <v>321</v>
      </c>
      <c r="B108" s="183"/>
      <c r="C108" s="185" t="s">
        <v>322</v>
      </c>
      <c r="D108" s="186">
        <v>0</v>
      </c>
      <c r="E108" s="186">
        <f>E109</f>
        <v>0</v>
      </c>
      <c r="F108" s="176">
        <v>0</v>
      </c>
      <c r="G108" s="176">
        <v>0</v>
      </c>
      <c r="H108" s="176">
        <f t="shared" si="7"/>
        <v>0</v>
      </c>
      <c r="I108" s="176">
        <f t="shared" si="8"/>
        <v>0</v>
      </c>
      <c r="J108" s="16"/>
    </row>
    <row r="109" spans="1:10" ht="15.9" customHeight="1">
      <c r="A109" s="191"/>
      <c r="B109" s="192"/>
      <c r="C109" s="185" t="s">
        <v>323</v>
      </c>
      <c r="D109" s="186">
        <v>0</v>
      </c>
      <c r="E109" s="187">
        <v>0</v>
      </c>
      <c r="F109" s="176">
        <v>0</v>
      </c>
      <c r="G109" s="176">
        <v>0</v>
      </c>
      <c r="H109" s="176">
        <f t="shared" si="7"/>
        <v>0</v>
      </c>
      <c r="I109" s="176">
        <f t="shared" si="8"/>
        <v>0</v>
      </c>
      <c r="J109" s="16"/>
    </row>
    <row r="110" spans="1:10" ht="57" customHeight="1">
      <c r="A110" s="191" t="s">
        <v>324</v>
      </c>
      <c r="B110" s="193"/>
      <c r="C110" s="185" t="s">
        <v>325</v>
      </c>
      <c r="D110" s="176">
        <v>0</v>
      </c>
      <c r="E110" s="179">
        <v>0</v>
      </c>
      <c r="F110" s="176">
        <v>0</v>
      </c>
      <c r="G110" s="176">
        <v>0</v>
      </c>
      <c r="H110" s="176">
        <f t="shared" si="7"/>
        <v>0</v>
      </c>
      <c r="I110" s="176">
        <f t="shared" si="8"/>
        <v>0</v>
      </c>
      <c r="J110" s="16"/>
    </row>
    <row r="111" spans="1:10" ht="45" customHeight="1">
      <c r="A111" s="194" t="s">
        <v>326</v>
      </c>
      <c r="B111" s="195"/>
      <c r="C111" s="185" t="s">
        <v>327</v>
      </c>
      <c r="D111" s="176">
        <v>0</v>
      </c>
      <c r="E111" s="179">
        <v>0</v>
      </c>
      <c r="F111" s="176">
        <v>0</v>
      </c>
      <c r="G111" s="176">
        <v>0</v>
      </c>
      <c r="H111" s="176">
        <f t="shared" si="7"/>
        <v>0</v>
      </c>
      <c r="I111" s="176">
        <f t="shared" si="8"/>
        <v>0</v>
      </c>
      <c r="J111" s="16"/>
    </row>
    <row r="112" spans="1:10">
      <c r="A112" s="196"/>
      <c r="B112" s="197"/>
      <c r="C112" s="198"/>
      <c r="D112" s="199">
        <f>D99-E99</f>
        <v>1495600</v>
      </c>
      <c r="E112" s="199"/>
      <c r="F112" s="199"/>
      <c r="G112" s="199"/>
      <c r="H112" s="199"/>
      <c r="I112" s="199"/>
      <c r="J112" s="16"/>
    </row>
    <row r="113" spans="1:10">
      <c r="A113" s="196"/>
      <c r="B113" s="197"/>
      <c r="C113" s="198"/>
      <c r="D113" s="199"/>
      <c r="E113" s="199"/>
      <c r="F113" s="199"/>
      <c r="G113" s="199"/>
      <c r="H113" s="199"/>
      <c r="I113" s="199"/>
      <c r="J113" s="16"/>
    </row>
    <row r="114" spans="1:10">
      <c r="A114" s="200"/>
      <c r="B114" s="201"/>
      <c r="C114" s="202"/>
      <c r="D114" s="50"/>
      <c r="E114" s="50"/>
      <c r="F114" s="50"/>
      <c r="G114" s="50"/>
      <c r="H114" s="50"/>
      <c r="I114" s="50"/>
      <c r="J114" s="16"/>
    </row>
    <row r="115" spans="1:10">
      <c r="A115" s="200"/>
      <c r="B115" s="201"/>
      <c r="C115" s="202"/>
      <c r="D115" s="50"/>
      <c r="E115" s="50"/>
      <c r="F115" s="50"/>
      <c r="G115" s="50"/>
      <c r="H115" s="50"/>
      <c r="I115" s="50"/>
      <c r="J115" s="16"/>
    </row>
    <row r="116" spans="1:10">
      <c r="A116" s="200"/>
      <c r="B116" s="201"/>
      <c r="C116" s="202"/>
      <c r="D116" s="50"/>
      <c r="E116" s="50"/>
      <c r="F116" s="50"/>
      <c r="G116" s="50"/>
      <c r="H116" s="50"/>
      <c r="I116" s="50"/>
      <c r="J116" s="16"/>
    </row>
    <row r="117" spans="1:10">
      <c r="A117" s="200"/>
      <c r="B117" s="201"/>
      <c r="C117" s="202"/>
      <c r="D117" s="50"/>
      <c r="E117" s="50"/>
      <c r="F117" s="50"/>
      <c r="G117" s="50"/>
      <c r="H117" s="50"/>
      <c r="I117" s="50"/>
      <c r="J117" s="16"/>
    </row>
    <row r="118" spans="1:10">
      <c r="A118" s="200"/>
      <c r="B118" s="201"/>
      <c r="C118" s="202"/>
      <c r="D118" s="50"/>
      <c r="E118" s="50"/>
      <c r="F118" s="50"/>
      <c r="G118" s="50"/>
      <c r="H118" s="50"/>
      <c r="I118" s="50"/>
      <c r="J118" s="16"/>
    </row>
    <row r="119" spans="1:10">
      <c r="A119" s="200"/>
      <c r="B119" s="201"/>
      <c r="C119" s="202"/>
      <c r="D119" s="50"/>
      <c r="E119" s="50"/>
      <c r="F119" s="50"/>
      <c r="G119" s="50"/>
      <c r="H119" s="50"/>
      <c r="I119" s="50"/>
      <c r="J119" s="16"/>
    </row>
    <row r="120" spans="1:10">
      <c r="A120" s="200"/>
      <c r="B120" s="201"/>
      <c r="C120" s="202"/>
      <c r="D120" s="50"/>
      <c r="E120" s="50"/>
      <c r="F120" s="50"/>
      <c r="G120" s="50"/>
      <c r="H120" s="50"/>
      <c r="I120" s="50"/>
      <c r="J120" s="16"/>
    </row>
    <row r="121" spans="1:10">
      <c r="A121" s="200"/>
      <c r="B121" s="201"/>
      <c r="C121" s="202"/>
      <c r="D121" s="50"/>
      <c r="E121" s="50"/>
      <c r="F121" s="50"/>
      <c r="G121" s="50"/>
      <c r="H121" s="50"/>
      <c r="I121" s="50"/>
      <c r="J121" s="16"/>
    </row>
    <row r="122" spans="1:10">
      <c r="A122" s="200"/>
      <c r="B122" s="201"/>
      <c r="C122" s="202"/>
      <c r="D122" s="50"/>
      <c r="E122" s="50"/>
      <c r="F122" s="50"/>
      <c r="G122" s="50"/>
      <c r="H122" s="50"/>
      <c r="I122" s="50"/>
      <c r="J122" s="16"/>
    </row>
    <row r="123" spans="1:10">
      <c r="A123" s="200"/>
      <c r="B123" s="201"/>
      <c r="C123" s="202"/>
      <c r="D123" s="50"/>
      <c r="E123" s="50"/>
      <c r="F123" s="50"/>
      <c r="G123" s="50"/>
      <c r="H123" s="50"/>
      <c r="I123" s="50"/>
      <c r="J123" s="16"/>
    </row>
    <row r="124" spans="1:10">
      <c r="A124" s="200"/>
      <c r="B124" s="201"/>
      <c r="C124" s="202"/>
      <c r="D124" s="50"/>
      <c r="E124" s="50"/>
      <c r="F124" s="50"/>
      <c r="G124" s="50"/>
      <c r="H124" s="50"/>
      <c r="I124" s="50"/>
      <c r="J124" s="16"/>
    </row>
    <row r="125" spans="1:10">
      <c r="A125" s="200"/>
      <c r="B125" s="201"/>
      <c r="C125" s="202"/>
      <c r="D125" s="50"/>
      <c r="E125" s="50"/>
      <c r="F125" s="50"/>
      <c r="G125" s="50"/>
      <c r="H125" s="50"/>
      <c r="I125" s="50"/>
      <c r="J125" s="16"/>
    </row>
    <row r="126" spans="1:10">
      <c r="A126" s="200"/>
      <c r="B126" s="201"/>
      <c r="C126" s="202"/>
      <c r="D126" s="50"/>
      <c r="E126" s="50"/>
      <c r="F126" s="50"/>
      <c r="G126" s="50"/>
      <c r="H126" s="50"/>
      <c r="I126" s="50"/>
      <c r="J126" s="16"/>
    </row>
    <row r="127" spans="1:10">
      <c r="A127" s="200"/>
      <c r="B127" s="201"/>
      <c r="C127" s="202"/>
      <c r="D127" s="50"/>
      <c r="E127" s="50"/>
      <c r="F127" s="50"/>
      <c r="G127" s="50"/>
      <c r="H127" s="50"/>
      <c r="I127" s="50"/>
      <c r="J127" s="16"/>
    </row>
    <row r="128" spans="1:10">
      <c r="A128" s="203"/>
      <c r="B128" s="204"/>
      <c r="C128" s="148"/>
      <c r="D128" s="205"/>
      <c r="E128" s="205"/>
      <c r="F128" s="205"/>
      <c r="G128" s="205"/>
      <c r="H128" s="206"/>
      <c r="I128" s="205"/>
      <c r="J128" s="16"/>
    </row>
    <row r="129" spans="1:10">
      <c r="A129" s="203"/>
      <c r="B129" s="204"/>
      <c r="C129" s="148"/>
      <c r="D129" s="205"/>
      <c r="E129" s="205"/>
      <c r="F129" s="205"/>
      <c r="G129" s="205"/>
      <c r="H129" s="206"/>
      <c r="I129" s="205"/>
      <c r="J129" s="16"/>
    </row>
    <row r="130" spans="1:10" ht="13.8">
      <c r="A130" s="43"/>
      <c r="B130" s="106"/>
      <c r="C130" s="203"/>
      <c r="D130" s="206"/>
      <c r="E130" s="206"/>
      <c r="F130" s="206"/>
      <c r="G130" s="206"/>
      <c r="H130" s="44"/>
      <c r="I130" s="206"/>
      <c r="J130" s="16"/>
    </row>
    <row r="131" spans="1:10">
      <c r="A131" s="43"/>
      <c r="B131" s="45"/>
      <c r="C131" s="46"/>
      <c r="D131" s="44"/>
      <c r="E131" s="44"/>
      <c r="F131" s="44"/>
      <c r="G131" s="44"/>
      <c r="H131" s="44"/>
      <c r="I131" s="44"/>
      <c r="J131" s="16"/>
    </row>
    <row r="132" spans="1:10">
      <c r="A132" s="203"/>
      <c r="B132" s="148"/>
      <c r="C132" s="148"/>
      <c r="D132" s="205"/>
      <c r="E132" s="205"/>
      <c r="F132" s="207"/>
      <c r="G132" s="205"/>
      <c r="H132" s="205"/>
      <c r="I132" s="205"/>
      <c r="J132" s="16"/>
    </row>
    <row r="133" spans="1:10">
      <c r="A133" s="43"/>
      <c r="B133" s="148"/>
      <c r="C133" s="148"/>
      <c r="D133" s="205"/>
      <c r="E133" s="205"/>
      <c r="F133" s="50"/>
      <c r="G133" s="205"/>
      <c r="H133" s="205"/>
      <c r="I133" s="205"/>
      <c r="J133" s="16"/>
    </row>
    <row r="134" spans="1:10">
      <c r="A134" s="148"/>
      <c r="B134" s="148"/>
      <c r="C134" s="148"/>
      <c r="D134" s="205"/>
      <c r="E134" s="205"/>
      <c r="F134" s="205"/>
      <c r="G134" s="205"/>
      <c r="H134" s="205"/>
      <c r="I134" s="205"/>
      <c r="J134" s="16"/>
    </row>
    <row r="135" spans="1:10">
      <c r="A135" s="203"/>
      <c r="B135" s="148"/>
      <c r="C135" s="148"/>
      <c r="D135" s="205"/>
      <c r="E135" s="205"/>
      <c r="F135" s="205"/>
      <c r="G135" s="205"/>
      <c r="H135" s="205"/>
      <c r="I135" s="205"/>
      <c r="J135" s="16"/>
    </row>
    <row r="136" spans="1:10">
      <c r="A136" s="203"/>
      <c r="B136" s="148"/>
      <c r="C136" s="148"/>
      <c r="D136" s="205"/>
      <c r="E136" s="205"/>
      <c r="F136" s="205"/>
      <c r="G136" s="205"/>
      <c r="H136" s="205"/>
      <c r="I136" s="205"/>
      <c r="J136" s="16"/>
    </row>
    <row r="137" spans="1:10">
      <c r="A137" s="208"/>
      <c r="B137" s="208"/>
      <c r="C137" s="208"/>
      <c r="D137" s="205"/>
      <c r="E137" s="205"/>
      <c r="F137" s="205"/>
      <c r="G137" s="205"/>
      <c r="H137" s="205"/>
      <c r="I137" s="205"/>
      <c r="J137" s="16"/>
    </row>
    <row r="138" spans="1:10">
      <c r="A138" s="47"/>
      <c r="B138" s="48"/>
      <c r="C138" s="48"/>
      <c r="D138" s="50"/>
      <c r="E138" s="50"/>
      <c r="F138" s="50"/>
      <c r="G138" s="50"/>
      <c r="H138" s="50"/>
      <c r="I138" s="50"/>
      <c r="J138" s="16"/>
    </row>
    <row r="139" spans="1:10">
      <c r="A139" s="47"/>
      <c r="B139" s="48"/>
      <c r="C139" s="48"/>
      <c r="D139" s="50"/>
      <c r="E139" s="50"/>
      <c r="F139" s="50"/>
      <c r="G139" s="50"/>
      <c r="H139" s="50"/>
      <c r="I139" s="50"/>
      <c r="J139" s="16"/>
    </row>
    <row r="140" spans="1:10">
      <c r="A140" s="47"/>
      <c r="B140" s="48"/>
      <c r="C140" s="202"/>
      <c r="D140" s="50"/>
      <c r="E140" s="50"/>
      <c r="F140" s="50"/>
      <c r="G140" s="50"/>
      <c r="H140" s="50"/>
      <c r="I140" s="50"/>
      <c r="J140" s="16"/>
    </row>
    <row r="141" spans="1:10">
      <c r="A141" s="47"/>
      <c r="B141" s="48"/>
      <c r="C141" s="202"/>
      <c r="D141" s="50"/>
      <c r="E141" s="50"/>
      <c r="F141" s="50"/>
      <c r="G141" s="50"/>
      <c r="H141" s="50"/>
      <c r="I141" s="50"/>
      <c r="J141" s="16"/>
    </row>
    <row r="142" spans="1:10">
      <c r="A142" s="47"/>
      <c r="B142" s="49"/>
      <c r="C142" s="202"/>
      <c r="D142" s="50"/>
      <c r="E142" s="50"/>
      <c r="F142" s="50"/>
      <c r="G142" s="50"/>
      <c r="H142" s="50"/>
      <c r="I142" s="50"/>
      <c r="J142" s="16"/>
    </row>
    <row r="143" spans="1:10">
      <c r="A143" s="47"/>
      <c r="B143" s="49"/>
      <c r="C143" s="202"/>
      <c r="D143" s="50"/>
      <c r="E143" s="50"/>
      <c r="F143" s="50"/>
      <c r="G143" s="50"/>
      <c r="H143" s="50"/>
      <c r="I143" s="50"/>
      <c r="J143" s="16"/>
    </row>
    <row r="144" spans="1:10">
      <c r="A144" s="47"/>
      <c r="B144" s="49"/>
      <c r="C144" s="202"/>
      <c r="D144" s="50"/>
      <c r="E144" s="50"/>
      <c r="F144" s="50"/>
      <c r="G144" s="50"/>
      <c r="H144" s="50"/>
      <c r="I144" s="50"/>
      <c r="J144" s="16"/>
    </row>
    <row r="145" spans="1:10">
      <c r="A145" s="47"/>
      <c r="B145" s="49"/>
      <c r="C145" s="202"/>
      <c r="D145" s="50"/>
      <c r="E145" s="50"/>
      <c r="F145" s="50"/>
      <c r="G145" s="50"/>
      <c r="H145" s="50"/>
      <c r="I145" s="50"/>
      <c r="J145" s="16"/>
    </row>
    <row r="146" spans="1:10">
      <c r="A146" s="47"/>
      <c r="B146" s="48"/>
      <c r="C146" s="202"/>
      <c r="D146" s="50"/>
      <c r="E146" s="50"/>
      <c r="F146" s="50"/>
      <c r="G146" s="50"/>
      <c r="H146" s="50"/>
      <c r="I146" s="50"/>
      <c r="J146" s="16"/>
    </row>
    <row r="147" spans="1:10">
      <c r="A147" s="47"/>
      <c r="B147" s="48"/>
      <c r="C147" s="202"/>
      <c r="D147" s="50"/>
      <c r="E147" s="50"/>
      <c r="F147" s="50"/>
      <c r="G147" s="50"/>
      <c r="H147" s="50"/>
      <c r="I147" s="50"/>
      <c r="J147" s="16"/>
    </row>
    <row r="148" spans="1:10">
      <c r="A148" s="47"/>
      <c r="B148" s="48"/>
      <c r="C148" s="202"/>
      <c r="D148" s="50"/>
      <c r="E148" s="50"/>
      <c r="F148" s="50"/>
      <c r="G148" s="50"/>
      <c r="H148" s="50"/>
      <c r="I148" s="50"/>
      <c r="J148" s="16"/>
    </row>
    <row r="149" spans="1:10">
      <c r="A149" s="47"/>
      <c r="B149" s="48"/>
      <c r="C149" s="202"/>
      <c r="D149" s="50"/>
      <c r="E149" s="50"/>
      <c r="F149" s="50"/>
      <c r="G149" s="50"/>
      <c r="H149" s="50"/>
      <c r="I149" s="50"/>
      <c r="J149" s="16"/>
    </row>
    <row r="150" spans="1:10">
      <c r="A150" s="47"/>
      <c r="B150" s="48"/>
      <c r="C150" s="202"/>
      <c r="D150" s="50"/>
      <c r="E150" s="50"/>
      <c r="F150" s="50"/>
      <c r="G150" s="50"/>
      <c r="H150" s="50"/>
      <c r="I150" s="50"/>
      <c r="J150" s="16"/>
    </row>
    <row r="151" spans="1:10">
      <c r="A151" s="47"/>
      <c r="B151" s="48"/>
      <c r="C151" s="202"/>
      <c r="D151" s="50"/>
      <c r="E151" s="50"/>
      <c r="F151" s="50"/>
      <c r="G151" s="50"/>
      <c r="H151" s="50"/>
      <c r="I151" s="50"/>
      <c r="J151" s="16"/>
    </row>
    <row r="152" spans="1:10">
      <c r="A152" s="47"/>
      <c r="B152" s="48"/>
      <c r="C152" s="202"/>
      <c r="D152" s="50"/>
      <c r="E152" s="50"/>
      <c r="F152" s="50"/>
      <c r="G152" s="50"/>
      <c r="H152" s="50"/>
      <c r="I152" s="50"/>
      <c r="J152" s="16"/>
    </row>
    <row r="153" spans="1:10">
      <c r="A153" s="47"/>
      <c r="B153" s="48"/>
      <c r="C153" s="202"/>
      <c r="D153" s="50"/>
      <c r="E153" s="50"/>
      <c r="F153" s="50"/>
      <c r="G153" s="50"/>
      <c r="H153" s="50"/>
      <c r="I153" s="50"/>
      <c r="J153" s="16"/>
    </row>
    <row r="154" spans="1:10">
      <c r="A154" s="47"/>
      <c r="B154" s="48"/>
      <c r="C154" s="202"/>
      <c r="D154" s="50"/>
      <c r="E154" s="50"/>
      <c r="F154" s="50"/>
      <c r="G154" s="50"/>
      <c r="H154" s="50"/>
      <c r="I154" s="50"/>
      <c r="J154" s="16"/>
    </row>
    <row r="155" spans="1:10">
      <c r="A155" s="47"/>
      <c r="B155" s="48"/>
      <c r="C155" s="202"/>
      <c r="D155" s="50"/>
      <c r="E155" s="50"/>
      <c r="F155" s="50"/>
      <c r="G155" s="50"/>
      <c r="H155" s="50"/>
      <c r="I155" s="50"/>
      <c r="J155" s="16"/>
    </row>
    <row r="156" spans="1:10">
      <c r="A156" s="47"/>
      <c r="B156" s="48"/>
      <c r="C156" s="202"/>
      <c r="D156" s="50"/>
      <c r="E156" s="50"/>
      <c r="F156" s="50"/>
      <c r="G156" s="50"/>
      <c r="H156" s="50"/>
      <c r="I156" s="50"/>
      <c r="J156" s="16"/>
    </row>
    <row r="157" spans="1:10">
      <c r="A157" s="47"/>
      <c r="B157" s="48"/>
      <c r="C157" s="202"/>
      <c r="D157" s="50"/>
      <c r="E157" s="50"/>
      <c r="F157" s="50"/>
      <c r="G157" s="50"/>
      <c r="H157" s="50"/>
      <c r="I157" s="50"/>
      <c r="J157" s="16"/>
    </row>
    <row r="158" spans="1:10">
      <c r="A158" s="47"/>
      <c r="B158" s="48"/>
      <c r="C158" s="202"/>
      <c r="D158" s="50"/>
      <c r="E158" s="50"/>
      <c r="F158" s="50"/>
      <c r="G158" s="50"/>
      <c r="H158" s="206"/>
      <c r="I158" s="50"/>
      <c r="J158" s="16"/>
    </row>
    <row r="159" spans="1:10">
      <c r="A159" s="47"/>
      <c r="B159" s="48"/>
      <c r="C159" s="202"/>
      <c r="D159" s="202"/>
      <c r="E159" s="209"/>
      <c r="F159" s="202"/>
      <c r="G159" s="202"/>
      <c r="H159" s="210"/>
      <c r="I159" s="202"/>
    </row>
    <row r="160" spans="1:10">
      <c r="A160" s="203"/>
      <c r="B160" s="148"/>
      <c r="C160" s="148"/>
      <c r="D160" s="211"/>
      <c r="E160" s="212"/>
      <c r="F160" s="213"/>
      <c r="G160" s="211"/>
      <c r="H160" s="211"/>
      <c r="I160" s="211"/>
    </row>
    <row r="161" spans="1:9">
      <c r="A161" s="43"/>
      <c r="B161" s="148"/>
      <c r="C161" s="148"/>
      <c r="D161" s="211"/>
      <c r="E161" s="212"/>
      <c r="F161" s="202"/>
      <c r="G161" s="211"/>
      <c r="H161" s="211"/>
      <c r="I161" s="211"/>
    </row>
    <row r="162" spans="1:9">
      <c r="A162" s="148"/>
      <c r="B162" s="148"/>
      <c r="C162" s="148"/>
      <c r="D162" s="211"/>
      <c r="E162" s="212"/>
      <c r="F162" s="211"/>
      <c r="G162" s="211"/>
      <c r="H162" s="211"/>
      <c r="I162" s="211"/>
    </row>
    <row r="163" spans="1:9">
      <c r="A163" s="203"/>
      <c r="B163" s="148"/>
      <c r="C163" s="148"/>
      <c r="D163" s="211"/>
      <c r="E163" s="212"/>
      <c r="F163" s="211"/>
      <c r="G163" s="211"/>
      <c r="H163" s="211"/>
      <c r="I163" s="211"/>
    </row>
    <row r="164" spans="1:9">
      <c r="A164" s="203"/>
      <c r="B164" s="148"/>
      <c r="C164" s="148"/>
      <c r="D164" s="211"/>
      <c r="E164" s="212"/>
      <c r="F164" s="211"/>
      <c r="G164" s="211"/>
      <c r="H164" s="211"/>
      <c r="I164" s="211"/>
    </row>
    <row r="165" spans="1:9">
      <c r="A165" s="208"/>
      <c r="B165" s="208"/>
      <c r="C165" s="208"/>
      <c r="D165" s="211"/>
      <c r="E165" s="212"/>
      <c r="F165" s="211"/>
      <c r="G165" s="211"/>
      <c r="H165" s="211"/>
      <c r="I165" s="211"/>
    </row>
    <row r="166" spans="1:9">
      <c r="A166" s="47"/>
      <c r="B166" s="48"/>
      <c r="C166" s="202"/>
      <c r="D166" s="202"/>
      <c r="E166" s="209"/>
      <c r="F166" s="202"/>
      <c r="G166" s="202"/>
      <c r="H166" s="202"/>
      <c r="I166" s="202"/>
    </row>
    <row r="167" spans="1:9">
      <c r="A167" s="47"/>
      <c r="B167" s="48"/>
      <c r="C167" s="202"/>
      <c r="D167" s="202"/>
      <c r="E167" s="209"/>
      <c r="F167" s="202"/>
      <c r="G167" s="202"/>
      <c r="H167" s="202"/>
      <c r="I167" s="202"/>
    </row>
    <row r="168" spans="1:9">
      <c r="A168" s="47"/>
      <c r="B168" s="48"/>
      <c r="C168" s="202"/>
      <c r="D168" s="202"/>
      <c r="E168" s="209"/>
      <c r="F168" s="202"/>
      <c r="G168" s="202"/>
      <c r="H168" s="202"/>
      <c r="I168" s="202"/>
    </row>
    <row r="169" spans="1:9">
      <c r="A169" s="47"/>
      <c r="B169" s="48"/>
      <c r="C169" s="202"/>
      <c r="D169" s="202"/>
      <c r="E169" s="209"/>
      <c r="F169" s="202"/>
      <c r="G169" s="202"/>
      <c r="H169" s="202"/>
      <c r="I169" s="202"/>
    </row>
    <row r="170" spans="1:9">
      <c r="A170" s="47"/>
      <c r="B170" s="48"/>
      <c r="C170" s="202"/>
      <c r="D170" s="202"/>
      <c r="E170" s="209"/>
      <c r="F170" s="202"/>
      <c r="G170" s="202"/>
      <c r="H170" s="202"/>
      <c r="I170" s="202"/>
    </row>
    <row r="171" spans="1:9">
      <c r="A171" s="214"/>
      <c r="B171" s="214"/>
      <c r="C171" s="202"/>
      <c r="D171" s="202"/>
      <c r="E171" s="209"/>
      <c r="F171" s="202"/>
      <c r="G171" s="202"/>
      <c r="H171" s="202"/>
      <c r="I171" s="202"/>
    </row>
    <row r="172" spans="1:9">
      <c r="A172" s="47"/>
      <c r="B172" s="47"/>
      <c r="C172" s="202"/>
      <c r="D172" s="204"/>
      <c r="E172" s="215"/>
      <c r="F172" s="202"/>
      <c r="G172" s="202"/>
      <c r="H172" s="202"/>
      <c r="I172" s="202"/>
    </row>
    <row r="173" spans="1:9">
      <c r="A173" s="203"/>
      <c r="B173" s="203"/>
      <c r="C173" s="210"/>
      <c r="D173" s="216"/>
      <c r="E173" s="217"/>
      <c r="F173" s="216"/>
      <c r="G173" s="216"/>
      <c r="H173" s="216"/>
      <c r="I173" s="216"/>
    </row>
    <row r="174" spans="1:9">
      <c r="A174" s="43"/>
      <c r="B174" s="43"/>
      <c r="C174" s="43"/>
      <c r="D174" s="216"/>
      <c r="E174" s="217"/>
      <c r="F174" s="203"/>
      <c r="H174" s="216"/>
      <c r="I174" s="216"/>
    </row>
    <row r="175" spans="1:9">
      <c r="A175" s="203"/>
      <c r="B175" s="203"/>
      <c r="C175" s="210"/>
      <c r="D175" s="216"/>
      <c r="E175" s="217"/>
      <c r="F175" s="216"/>
      <c r="G175" s="216"/>
      <c r="H175" s="216"/>
      <c r="I175" s="216"/>
    </row>
    <row r="176" spans="1:9">
      <c r="A176" s="203"/>
      <c r="B176" s="203"/>
      <c r="C176" s="203"/>
      <c r="D176" s="216"/>
      <c r="E176" s="51"/>
      <c r="F176" s="216"/>
      <c r="G176" s="216"/>
      <c r="H176" s="216"/>
      <c r="I176" s="36"/>
    </row>
    <row r="177" spans="1:9">
      <c r="A177" s="203"/>
      <c r="B177" s="43"/>
      <c r="C177" s="43"/>
      <c r="D177" s="216"/>
      <c r="E177" s="217"/>
      <c r="F177" s="216"/>
      <c r="G177" s="216"/>
      <c r="H177" s="216"/>
      <c r="I177" s="36"/>
    </row>
    <row r="178" spans="1:9">
      <c r="D178" s="216"/>
      <c r="E178" s="217"/>
      <c r="F178" s="216"/>
      <c r="G178" s="216"/>
      <c r="H178" s="216"/>
      <c r="I178" s="36"/>
    </row>
  </sheetData>
  <mergeCells count="5">
    <mergeCell ref="E15:I15"/>
    <mergeCell ref="A1:H1"/>
    <mergeCell ref="A2:H2"/>
    <mergeCell ref="A3:H3"/>
    <mergeCell ref="A4:G4"/>
  </mergeCells>
  <phoneticPr fontId="2" type="noConversion"/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4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185"/>
  <sheetViews>
    <sheetView view="pageBreakPreview" zoomScale="75" zoomScaleNormal="105" zoomScaleSheetLayoutView="125" workbookViewId="0">
      <pane xSplit="3" ySplit="10" topLeftCell="D66" activePane="bottomRight" state="frozen"/>
      <selection pane="topRight" activeCell="D1" sqref="D1"/>
      <selection pane="bottomLeft" activeCell="A11" sqref="A11"/>
      <selection pane="bottomRight" activeCell="F83" sqref="F83"/>
    </sheetView>
  </sheetViews>
  <sheetFormatPr defaultColWidth="9.109375" defaultRowHeight="13.2"/>
  <cols>
    <col min="1" max="1" width="29.5546875" style="42" customWidth="1"/>
    <col min="2" max="2" width="4.33203125" style="42" customWidth="1"/>
    <col min="3" max="3" width="25.5546875" style="42" customWidth="1"/>
    <col min="4" max="4" width="15" style="42" customWidth="1"/>
    <col min="5" max="5" width="15.6640625" style="42" customWidth="1"/>
    <col min="6" max="6" width="13.6640625" style="42" customWidth="1"/>
    <col min="7" max="7" width="5.33203125" style="42" hidden="1" customWidth="1"/>
    <col min="8" max="8" width="4.88671875" style="42" hidden="1" customWidth="1"/>
    <col min="9" max="9" width="13.88671875" style="42" customWidth="1"/>
    <col min="10" max="10" width="13.5546875" style="6" customWidth="1"/>
    <col min="11" max="11" width="10.88671875" style="42" customWidth="1"/>
    <col min="12" max="12" width="13.6640625" style="42" customWidth="1"/>
    <col min="13" max="13" width="15.109375" style="42" bestFit="1" customWidth="1"/>
    <col min="14" max="16384" width="9.109375" style="42"/>
  </cols>
  <sheetData>
    <row r="1" spans="1:12" ht="13.8">
      <c r="B1" s="106"/>
      <c r="C1" s="107"/>
      <c r="D1" s="106" t="s">
        <v>20</v>
      </c>
      <c r="E1" s="108"/>
      <c r="F1" s="108"/>
      <c r="G1" s="108"/>
      <c r="H1" s="108"/>
      <c r="I1" s="108"/>
      <c r="J1" s="142" t="s">
        <v>33</v>
      </c>
      <c r="K1" s="109"/>
    </row>
    <row r="2" spans="1:12">
      <c r="A2" s="110"/>
      <c r="B2" s="110"/>
      <c r="C2" s="111"/>
      <c r="D2" s="112"/>
      <c r="E2" s="112"/>
      <c r="F2" s="112" t="s">
        <v>334</v>
      </c>
      <c r="G2" s="112"/>
      <c r="H2" s="112"/>
      <c r="I2" s="112"/>
      <c r="J2" s="143"/>
      <c r="K2" s="113"/>
    </row>
    <row r="3" spans="1:12" ht="12" customHeight="1">
      <c r="A3" s="114"/>
      <c r="B3" s="115"/>
      <c r="C3" s="116" t="s">
        <v>36</v>
      </c>
      <c r="D3" s="117"/>
      <c r="E3" s="118"/>
      <c r="F3" s="230" t="s">
        <v>5</v>
      </c>
      <c r="G3" s="231"/>
      <c r="H3" s="231"/>
      <c r="I3" s="232"/>
      <c r="J3" s="120" t="s">
        <v>21</v>
      </c>
      <c r="K3" s="119"/>
    </row>
    <row r="4" spans="1:12" ht="9.75" customHeight="1">
      <c r="A4" s="115"/>
      <c r="B4" s="115" t="s">
        <v>16</v>
      </c>
      <c r="C4" s="116" t="s">
        <v>37</v>
      </c>
      <c r="D4" s="117" t="s">
        <v>34</v>
      </c>
      <c r="E4" s="118" t="s">
        <v>22</v>
      </c>
      <c r="F4" s="233"/>
      <c r="G4" s="234"/>
      <c r="H4" s="234"/>
      <c r="I4" s="235"/>
      <c r="J4" s="122"/>
      <c r="K4" s="121"/>
    </row>
    <row r="5" spans="1:12" ht="11.25" customHeight="1">
      <c r="A5" s="114"/>
      <c r="B5" s="115" t="s">
        <v>17</v>
      </c>
      <c r="C5" s="115" t="s">
        <v>41</v>
      </c>
      <c r="D5" s="117" t="s">
        <v>35</v>
      </c>
      <c r="E5" s="117" t="s">
        <v>23</v>
      </c>
      <c r="F5" s="123" t="s">
        <v>43</v>
      </c>
      <c r="G5" s="124" t="s">
        <v>6</v>
      </c>
      <c r="H5" s="123" t="s">
        <v>9</v>
      </c>
      <c r="I5" s="119"/>
      <c r="J5" s="125" t="s">
        <v>24</v>
      </c>
      <c r="K5" s="117" t="s">
        <v>24</v>
      </c>
    </row>
    <row r="6" spans="1:12" ht="11.25" customHeight="1">
      <c r="A6" s="115" t="s">
        <v>4</v>
      </c>
      <c r="B6" s="115" t="s">
        <v>18</v>
      </c>
      <c r="C6" s="115" t="s">
        <v>46</v>
      </c>
      <c r="D6" s="117" t="s">
        <v>3</v>
      </c>
      <c r="E6" s="126" t="s">
        <v>25</v>
      </c>
      <c r="F6" s="126" t="s">
        <v>44</v>
      </c>
      <c r="G6" s="117" t="s">
        <v>7</v>
      </c>
      <c r="H6" s="117" t="s">
        <v>10</v>
      </c>
      <c r="I6" s="117" t="s">
        <v>11</v>
      </c>
      <c r="J6" s="125" t="s">
        <v>26</v>
      </c>
      <c r="K6" s="117" t="s">
        <v>27</v>
      </c>
    </row>
    <row r="7" spans="1:12" ht="10.5" customHeight="1">
      <c r="A7" s="114"/>
      <c r="B7" s="115"/>
      <c r="C7" s="115" t="s">
        <v>42</v>
      </c>
      <c r="D7" s="117"/>
      <c r="E7" s="126"/>
      <c r="F7" s="126" t="s">
        <v>45</v>
      </c>
      <c r="G7" s="117" t="s">
        <v>8</v>
      </c>
      <c r="H7" s="117"/>
      <c r="I7" s="117"/>
      <c r="J7" s="125" t="s">
        <v>28</v>
      </c>
      <c r="K7" s="117" t="s">
        <v>23</v>
      </c>
    </row>
    <row r="8" spans="1:12" ht="11.25" customHeight="1">
      <c r="A8" s="114"/>
      <c r="B8" s="115"/>
      <c r="C8" s="115"/>
      <c r="D8" s="117"/>
      <c r="E8" s="126"/>
      <c r="F8" s="126"/>
      <c r="G8" s="117"/>
      <c r="H8" s="117"/>
      <c r="I8" s="117"/>
      <c r="J8" s="125"/>
      <c r="K8" s="117" t="s">
        <v>25</v>
      </c>
    </row>
    <row r="9" spans="1:12" ht="13.8" thickBot="1">
      <c r="A9" s="127">
        <v>1</v>
      </c>
      <c r="B9" s="128">
        <v>2</v>
      </c>
      <c r="C9" s="128">
        <v>3</v>
      </c>
      <c r="D9" s="129" t="s">
        <v>0</v>
      </c>
      <c r="E9" s="130" t="s">
        <v>1</v>
      </c>
      <c r="F9" s="130" t="s">
        <v>12</v>
      </c>
      <c r="G9" s="129" t="s">
        <v>13</v>
      </c>
      <c r="H9" s="129" t="s">
        <v>14</v>
      </c>
      <c r="I9" s="129" t="s">
        <v>15</v>
      </c>
      <c r="J9" s="144" t="s">
        <v>29</v>
      </c>
      <c r="K9" s="129" t="s">
        <v>30</v>
      </c>
    </row>
    <row r="10" spans="1:12" s="7" customFormat="1" ht="15" customHeight="1">
      <c r="A10" s="3" t="s">
        <v>31</v>
      </c>
      <c r="B10" s="4" t="s">
        <v>32</v>
      </c>
      <c r="C10" s="5" t="s">
        <v>19</v>
      </c>
      <c r="D10" s="30">
        <f>D35+D37+D44+D47+D51+D54+D58+D61+D73+D75+D79+D77+D56</f>
        <v>17721800</v>
      </c>
      <c r="E10" s="30">
        <f>E35+E44+E47+E51+E54+E61+E73+E75+E79+E76</f>
        <v>0</v>
      </c>
      <c r="F10" s="30">
        <f>F35+F44+F47+F51+F54+F61+F73+F75+F79+F58+F77</f>
        <v>4307043.0600000005</v>
      </c>
      <c r="G10" s="30">
        <f>G35+G44+G47+G51+G54+G61+G73+G75+G79+G58+G77</f>
        <v>0</v>
      </c>
      <c r="H10" s="30">
        <f>H35+H44+H47+H51+H54+H61+H73+H75+H79+H58+H77</f>
        <v>0</v>
      </c>
      <c r="I10" s="30">
        <f>I35+I44+I47+I51+I54+I61+I73+I75+I79+I58+I77</f>
        <v>4307043.0600000005</v>
      </c>
      <c r="J10" s="30">
        <f>J35+J44+J47+J51+J54+J61+J73+J75+J79+J76</f>
        <v>13227254.890000002</v>
      </c>
      <c r="K10" s="30"/>
      <c r="L10" s="30"/>
    </row>
    <row r="11" spans="1:12" ht="30" customHeight="1">
      <c r="A11" s="10" t="s">
        <v>256</v>
      </c>
      <c r="B11" s="11"/>
      <c r="C11" s="26"/>
      <c r="D11" s="20"/>
      <c r="E11" s="20"/>
      <c r="F11" s="20"/>
      <c r="G11" s="20"/>
      <c r="H11" s="20"/>
      <c r="I11" s="20"/>
      <c r="J11" s="100"/>
      <c r="K11" s="22"/>
      <c r="L11" s="6">
        <f t="shared" ref="L11:L32" si="0">D11-E11-J11</f>
        <v>0</v>
      </c>
    </row>
    <row r="12" spans="1:12" ht="15" customHeight="1">
      <c r="A12" s="9" t="s">
        <v>57</v>
      </c>
      <c r="B12" s="12">
        <v>340</v>
      </c>
      <c r="C12" s="26" t="s">
        <v>212</v>
      </c>
      <c r="D12" s="20">
        <v>5000</v>
      </c>
      <c r="E12" s="20">
        <v>0</v>
      </c>
      <c r="F12" s="20">
        <f>E12</f>
        <v>0</v>
      </c>
      <c r="G12" s="20" t="s">
        <v>66</v>
      </c>
      <c r="H12" s="20" t="s">
        <v>66</v>
      </c>
      <c r="I12" s="20">
        <f>F12</f>
        <v>0</v>
      </c>
      <c r="J12" s="101">
        <f>D12-F12</f>
        <v>5000</v>
      </c>
      <c r="K12" s="22"/>
      <c r="L12" s="6">
        <f t="shared" si="0"/>
        <v>0</v>
      </c>
    </row>
    <row r="13" spans="1:12" ht="21.75" customHeight="1">
      <c r="A13" s="10" t="s">
        <v>288</v>
      </c>
      <c r="B13" s="11"/>
      <c r="C13" s="26"/>
      <c r="D13" s="20"/>
      <c r="E13" s="20"/>
      <c r="F13" s="20"/>
      <c r="G13" s="20"/>
      <c r="H13" s="20"/>
      <c r="I13" s="20"/>
      <c r="J13" s="101"/>
      <c r="K13" s="22"/>
      <c r="L13" s="6">
        <f t="shared" si="0"/>
        <v>0</v>
      </c>
    </row>
    <row r="14" spans="1:12" ht="19.95" customHeight="1">
      <c r="A14" s="9" t="s">
        <v>68</v>
      </c>
      <c r="B14" s="11" t="s">
        <v>47</v>
      </c>
      <c r="C14" s="26" t="s">
        <v>213</v>
      </c>
      <c r="D14" s="20">
        <v>4185800</v>
      </c>
      <c r="E14" s="20"/>
      <c r="F14" s="20">
        <v>1430211.76</v>
      </c>
      <c r="G14" s="20"/>
      <c r="H14" s="20"/>
      <c r="I14" s="20">
        <f t="shared" ref="I14:I80" si="1">F14</f>
        <v>1430211.76</v>
      </c>
      <c r="J14" s="101">
        <f t="shared" ref="J14:J79" si="2">D14-F14</f>
        <v>2755588.24</v>
      </c>
      <c r="K14" s="22"/>
      <c r="L14" s="6">
        <f t="shared" si="0"/>
        <v>1430211.7599999998</v>
      </c>
    </row>
    <row r="15" spans="1:12" ht="19.95" hidden="1" customHeight="1">
      <c r="A15" s="9" t="s">
        <v>51</v>
      </c>
      <c r="B15" s="11" t="s">
        <v>47</v>
      </c>
      <c r="C15" s="26" t="s">
        <v>213</v>
      </c>
      <c r="D15" s="20">
        <f>D14-D16</f>
        <v>3696400</v>
      </c>
      <c r="E15" s="20">
        <f>E14-E16</f>
        <v>-58714.37</v>
      </c>
      <c r="F15" s="20">
        <f>E15</f>
        <v>-58714.37</v>
      </c>
      <c r="G15" s="20" t="s">
        <v>66</v>
      </c>
      <c r="H15" s="20" t="s">
        <v>66</v>
      </c>
      <c r="I15" s="20">
        <f t="shared" si="1"/>
        <v>-58714.37</v>
      </c>
      <c r="J15" s="101">
        <f t="shared" si="2"/>
        <v>3755114.37</v>
      </c>
      <c r="K15" s="22"/>
      <c r="L15" s="6">
        <f t="shared" si="0"/>
        <v>0</v>
      </c>
    </row>
    <row r="16" spans="1:12" ht="19.95" hidden="1" customHeight="1">
      <c r="A16" s="9" t="s">
        <v>52</v>
      </c>
      <c r="B16" s="11" t="s">
        <v>47</v>
      </c>
      <c r="C16" s="26" t="s">
        <v>213</v>
      </c>
      <c r="D16" s="20">
        <f>489400</f>
        <v>489400</v>
      </c>
      <c r="E16" s="20">
        <f>21219.22+37495.15</f>
        <v>58714.37</v>
      </c>
      <c r="F16" s="20">
        <f>E16</f>
        <v>58714.37</v>
      </c>
      <c r="G16" s="20" t="s">
        <v>66</v>
      </c>
      <c r="H16" s="20" t="s">
        <v>66</v>
      </c>
      <c r="I16" s="20">
        <f t="shared" si="1"/>
        <v>58714.37</v>
      </c>
      <c r="J16" s="101">
        <f t="shared" si="2"/>
        <v>430685.63</v>
      </c>
      <c r="K16" s="22"/>
      <c r="L16" s="6">
        <f t="shared" si="0"/>
        <v>0</v>
      </c>
    </row>
    <row r="17" spans="1:12" ht="19.95" customHeight="1">
      <c r="A17" s="9" t="s">
        <v>267</v>
      </c>
      <c r="B17" s="11" t="s">
        <v>47</v>
      </c>
      <c r="C17" s="26" t="s">
        <v>266</v>
      </c>
      <c r="D17" s="20">
        <v>11500</v>
      </c>
      <c r="E17" s="20"/>
      <c r="F17" s="20"/>
      <c r="G17" s="20"/>
      <c r="H17" s="20"/>
      <c r="I17" s="20">
        <f t="shared" si="1"/>
        <v>0</v>
      </c>
      <c r="J17" s="101">
        <f t="shared" si="2"/>
        <v>11500</v>
      </c>
      <c r="K17" s="22"/>
      <c r="L17" s="6"/>
    </row>
    <row r="18" spans="1:12" ht="19.95" customHeight="1">
      <c r="A18" s="9" t="s">
        <v>53</v>
      </c>
      <c r="B18" s="11" t="s">
        <v>50</v>
      </c>
      <c r="C18" s="26" t="s">
        <v>229</v>
      </c>
      <c r="D18" s="20">
        <v>1380400</v>
      </c>
      <c r="E18" s="20"/>
      <c r="F18" s="20">
        <v>417852.86</v>
      </c>
      <c r="G18" s="20" t="s">
        <v>66</v>
      </c>
      <c r="H18" s="20" t="s">
        <v>66</v>
      </c>
      <c r="I18" s="20">
        <f t="shared" si="1"/>
        <v>417852.86</v>
      </c>
      <c r="J18" s="101">
        <f t="shared" si="2"/>
        <v>962547.14</v>
      </c>
      <c r="K18" s="22"/>
      <c r="L18" s="6">
        <f t="shared" si="0"/>
        <v>417852.86</v>
      </c>
    </row>
    <row r="19" spans="1:12" ht="19.95" hidden="1" customHeight="1">
      <c r="A19" s="9" t="s">
        <v>54</v>
      </c>
      <c r="B19" s="12">
        <v>213</v>
      </c>
      <c r="C19" s="26" t="s">
        <v>229</v>
      </c>
      <c r="D19" s="20">
        <f>D18-D20</f>
        <v>1232600</v>
      </c>
      <c r="E19" s="20">
        <f>E18-E20</f>
        <v>-13896.34</v>
      </c>
      <c r="F19" s="20">
        <f>E19</f>
        <v>-13896.34</v>
      </c>
      <c r="G19" s="20" t="s">
        <v>66</v>
      </c>
      <c r="H19" s="20" t="s">
        <v>66</v>
      </c>
      <c r="I19" s="20">
        <f t="shared" si="1"/>
        <v>-13896.34</v>
      </c>
      <c r="J19" s="101">
        <f t="shared" si="2"/>
        <v>1246496.3400000001</v>
      </c>
      <c r="K19" s="22"/>
      <c r="L19" s="6">
        <f t="shared" si="0"/>
        <v>0</v>
      </c>
    </row>
    <row r="20" spans="1:12" ht="19.95" hidden="1" customHeight="1">
      <c r="A20" s="9" t="s">
        <v>52</v>
      </c>
      <c r="B20" s="12">
        <v>213</v>
      </c>
      <c r="C20" s="26" t="s">
        <v>229</v>
      </c>
      <c r="D20" s="20">
        <f>147800</f>
        <v>147800</v>
      </c>
      <c r="E20" s="20">
        <v>13896.34</v>
      </c>
      <c r="F20" s="20">
        <f>E20</f>
        <v>13896.34</v>
      </c>
      <c r="G20" s="20" t="s">
        <v>66</v>
      </c>
      <c r="H20" s="20" t="s">
        <v>66</v>
      </c>
      <c r="I20" s="20">
        <f t="shared" si="1"/>
        <v>13896.34</v>
      </c>
      <c r="J20" s="101">
        <f t="shared" si="2"/>
        <v>133903.66</v>
      </c>
      <c r="K20" s="22"/>
      <c r="L20" s="6">
        <f t="shared" si="0"/>
        <v>0</v>
      </c>
    </row>
    <row r="21" spans="1:12" ht="26.4" customHeight="1">
      <c r="A21" s="9" t="s">
        <v>268</v>
      </c>
      <c r="B21" s="12">
        <v>213</v>
      </c>
      <c r="C21" s="26" t="s">
        <v>269</v>
      </c>
      <c r="D21" s="20">
        <v>3500</v>
      </c>
      <c r="E21" s="20"/>
      <c r="F21" s="20"/>
      <c r="G21" s="20"/>
      <c r="H21" s="20"/>
      <c r="I21" s="20">
        <f t="shared" si="1"/>
        <v>0</v>
      </c>
      <c r="J21" s="101">
        <f t="shared" si="2"/>
        <v>3500</v>
      </c>
      <c r="K21" s="22"/>
      <c r="L21" s="6"/>
    </row>
    <row r="22" spans="1:12" ht="19.95" customHeight="1">
      <c r="A22" s="9" t="s">
        <v>48</v>
      </c>
      <c r="B22" s="11" t="s">
        <v>49</v>
      </c>
      <c r="C22" s="26" t="s">
        <v>214</v>
      </c>
      <c r="D22" s="20">
        <v>364900</v>
      </c>
      <c r="E22" s="20"/>
      <c r="F22" s="20">
        <v>95007.5</v>
      </c>
      <c r="G22" s="20" t="s">
        <v>66</v>
      </c>
      <c r="H22" s="20" t="s">
        <v>66</v>
      </c>
      <c r="I22" s="20">
        <f t="shared" si="1"/>
        <v>95007.5</v>
      </c>
      <c r="J22" s="101">
        <f t="shared" si="2"/>
        <v>269892.5</v>
      </c>
      <c r="K22" s="22"/>
      <c r="L22" s="6">
        <f t="shared" si="0"/>
        <v>95007.5</v>
      </c>
    </row>
    <row r="23" spans="1:12" ht="19.95" customHeight="1">
      <c r="A23" s="9" t="s">
        <v>105</v>
      </c>
      <c r="B23" s="12"/>
      <c r="C23" s="131"/>
      <c r="D23" s="20"/>
      <c r="E23" s="20"/>
      <c r="F23" s="146"/>
      <c r="G23" s="20"/>
      <c r="H23" s="20"/>
      <c r="I23" s="20">
        <f t="shared" si="1"/>
        <v>0</v>
      </c>
      <c r="J23" s="101"/>
      <c r="K23" s="22"/>
      <c r="L23" s="6">
        <f t="shared" si="0"/>
        <v>0</v>
      </c>
    </row>
    <row r="24" spans="1:12" ht="19.95" customHeight="1">
      <c r="A24" s="9" t="s">
        <v>55</v>
      </c>
      <c r="B24" s="12">
        <v>221</v>
      </c>
      <c r="C24" s="131" t="s">
        <v>215</v>
      </c>
      <c r="D24" s="20">
        <v>72000</v>
      </c>
      <c r="E24" s="20"/>
      <c r="F24" s="20">
        <v>25379.34</v>
      </c>
      <c r="G24" s="20"/>
      <c r="H24" s="20"/>
      <c r="I24" s="20">
        <f t="shared" si="1"/>
        <v>25379.34</v>
      </c>
      <c r="J24" s="101">
        <f t="shared" si="2"/>
        <v>46620.66</v>
      </c>
      <c r="K24" s="22"/>
      <c r="L24" s="6">
        <f t="shared" si="0"/>
        <v>25379.339999999997</v>
      </c>
    </row>
    <row r="25" spans="1:12" ht="15" customHeight="1">
      <c r="A25" s="9" t="s">
        <v>70</v>
      </c>
      <c r="B25" s="12">
        <v>223</v>
      </c>
      <c r="C25" s="131" t="s">
        <v>215</v>
      </c>
      <c r="D25" s="20">
        <v>101900</v>
      </c>
      <c r="E25" s="20"/>
      <c r="F25" s="20">
        <v>66308.600000000006</v>
      </c>
      <c r="G25" s="20"/>
      <c r="H25" s="20"/>
      <c r="I25" s="20">
        <f t="shared" si="1"/>
        <v>66308.600000000006</v>
      </c>
      <c r="J25" s="101">
        <f t="shared" si="2"/>
        <v>35591.399999999994</v>
      </c>
      <c r="K25" s="22"/>
      <c r="L25" s="6">
        <f t="shared" si="0"/>
        <v>66308.600000000006</v>
      </c>
    </row>
    <row r="26" spans="1:12" ht="15" customHeight="1">
      <c r="A26" s="9" t="s">
        <v>56</v>
      </c>
      <c r="B26" s="12">
        <v>225</v>
      </c>
      <c r="C26" s="131" t="s">
        <v>215</v>
      </c>
      <c r="D26" s="20">
        <v>140000</v>
      </c>
      <c r="E26" s="20"/>
      <c r="F26" s="20">
        <v>22600</v>
      </c>
      <c r="G26" s="20"/>
      <c r="H26" s="20"/>
      <c r="I26" s="20">
        <f t="shared" si="1"/>
        <v>22600</v>
      </c>
      <c r="J26" s="101">
        <f t="shared" si="2"/>
        <v>117400</v>
      </c>
      <c r="K26" s="22"/>
      <c r="L26" s="6">
        <f t="shared" si="0"/>
        <v>22600</v>
      </c>
    </row>
    <row r="27" spans="1:12" ht="15" customHeight="1">
      <c r="A27" s="9" t="s">
        <v>69</v>
      </c>
      <c r="B27" s="12">
        <v>226</v>
      </c>
      <c r="C27" s="131" t="s">
        <v>215</v>
      </c>
      <c r="D27" s="20">
        <v>571200</v>
      </c>
      <c r="E27" s="20"/>
      <c r="F27" s="20">
        <v>211318.62</v>
      </c>
      <c r="G27" s="20"/>
      <c r="H27" s="20"/>
      <c r="I27" s="20">
        <f t="shared" si="1"/>
        <v>211318.62</v>
      </c>
      <c r="J27" s="101">
        <f t="shared" si="2"/>
        <v>359881.38</v>
      </c>
      <c r="K27" s="22"/>
      <c r="L27" s="6">
        <f>D27-E27-J27</f>
        <v>211318.62</v>
      </c>
    </row>
    <row r="28" spans="1:12" ht="15" customHeight="1">
      <c r="A28" s="9" t="s">
        <v>104</v>
      </c>
      <c r="B28" s="12">
        <v>310</v>
      </c>
      <c r="C28" s="131" t="s">
        <v>215</v>
      </c>
      <c r="D28" s="20">
        <v>100000</v>
      </c>
      <c r="E28" s="20"/>
      <c r="F28" s="20">
        <f>E28</f>
        <v>0</v>
      </c>
      <c r="G28" s="20" t="s">
        <v>66</v>
      </c>
      <c r="H28" s="20" t="s">
        <v>66</v>
      </c>
      <c r="I28" s="20">
        <f t="shared" si="1"/>
        <v>0</v>
      </c>
      <c r="J28" s="101">
        <f t="shared" si="2"/>
        <v>100000</v>
      </c>
      <c r="K28" s="22"/>
      <c r="L28" s="6">
        <f t="shared" si="0"/>
        <v>0</v>
      </c>
    </row>
    <row r="29" spans="1:12" ht="15" customHeight="1">
      <c r="A29" s="9" t="s">
        <v>104</v>
      </c>
      <c r="B29" s="12">
        <v>310</v>
      </c>
      <c r="C29" s="131" t="s">
        <v>333</v>
      </c>
      <c r="D29" s="20">
        <v>850000</v>
      </c>
      <c r="E29" s="20"/>
      <c r="F29" s="20">
        <f>E29</f>
        <v>0</v>
      </c>
      <c r="G29" s="20" t="s">
        <v>66</v>
      </c>
      <c r="H29" s="20" t="s">
        <v>66</v>
      </c>
      <c r="I29" s="20">
        <f>F29</f>
        <v>0</v>
      </c>
      <c r="J29" s="101">
        <f>D29-F29</f>
        <v>850000</v>
      </c>
      <c r="K29" s="22"/>
      <c r="L29" s="6">
        <f>D29-E29-J29</f>
        <v>0</v>
      </c>
    </row>
    <row r="30" spans="1:12" ht="15" customHeight="1">
      <c r="A30" s="9" t="s">
        <v>57</v>
      </c>
      <c r="B30" s="12">
        <v>340</v>
      </c>
      <c r="C30" s="131" t="s">
        <v>215</v>
      </c>
      <c r="D30" s="20">
        <v>350000</v>
      </c>
      <c r="E30" s="20"/>
      <c r="F30" s="20">
        <v>72552</v>
      </c>
      <c r="G30" s="20" t="s">
        <v>66</v>
      </c>
      <c r="H30" s="20" t="s">
        <v>66</v>
      </c>
      <c r="I30" s="20">
        <f t="shared" si="1"/>
        <v>72552</v>
      </c>
      <c r="J30" s="101">
        <f t="shared" si="2"/>
        <v>277448</v>
      </c>
      <c r="K30" s="22"/>
      <c r="L30" s="6">
        <f>D30-E30-J30</f>
        <v>72552</v>
      </c>
    </row>
    <row r="31" spans="1:12" ht="15" customHeight="1">
      <c r="A31" s="9" t="s">
        <v>264</v>
      </c>
      <c r="B31" s="12">
        <v>290</v>
      </c>
      <c r="C31" s="131" t="s">
        <v>228</v>
      </c>
      <c r="D31" s="20">
        <v>1600</v>
      </c>
      <c r="E31" s="20"/>
      <c r="F31" s="20">
        <v>393</v>
      </c>
      <c r="G31" s="20" t="s">
        <v>66</v>
      </c>
      <c r="H31" s="20" t="s">
        <v>66</v>
      </c>
      <c r="I31" s="20">
        <f t="shared" si="1"/>
        <v>393</v>
      </c>
      <c r="J31" s="101">
        <f t="shared" si="2"/>
        <v>1207</v>
      </c>
      <c r="K31" s="22"/>
      <c r="L31" s="6">
        <f>D31-E31-J31</f>
        <v>393</v>
      </c>
    </row>
    <row r="32" spans="1:12" ht="15" customHeight="1">
      <c r="A32" s="9" t="s">
        <v>231</v>
      </c>
      <c r="B32" s="12">
        <v>226</v>
      </c>
      <c r="C32" s="131" t="s">
        <v>232</v>
      </c>
      <c r="D32" s="20">
        <v>50000</v>
      </c>
      <c r="E32" s="20">
        <v>0</v>
      </c>
      <c r="F32" s="20">
        <f>E32</f>
        <v>0</v>
      </c>
      <c r="G32" s="20" t="s">
        <v>66</v>
      </c>
      <c r="H32" s="20" t="s">
        <v>66</v>
      </c>
      <c r="I32" s="20">
        <f t="shared" si="1"/>
        <v>0</v>
      </c>
      <c r="J32" s="101">
        <f t="shared" si="2"/>
        <v>50000</v>
      </c>
      <c r="K32" s="22"/>
      <c r="L32" s="6">
        <f t="shared" si="0"/>
        <v>0</v>
      </c>
    </row>
    <row r="33" spans="1:12" ht="15.6" customHeight="1">
      <c r="A33" s="9" t="s">
        <v>248</v>
      </c>
      <c r="B33" s="12">
        <v>225</v>
      </c>
      <c r="C33" s="131" t="s">
        <v>233</v>
      </c>
      <c r="D33" s="20">
        <v>60000</v>
      </c>
      <c r="E33" s="20">
        <v>0</v>
      </c>
      <c r="F33" s="20">
        <f>E33</f>
        <v>0</v>
      </c>
      <c r="G33" s="20" t="s">
        <v>66</v>
      </c>
      <c r="H33" s="20" t="s">
        <v>66</v>
      </c>
      <c r="I33" s="20">
        <f t="shared" si="1"/>
        <v>0</v>
      </c>
      <c r="J33" s="101">
        <f t="shared" si="2"/>
        <v>60000</v>
      </c>
      <c r="K33" s="22"/>
      <c r="L33" s="6">
        <f>D34-E34-J34</f>
        <v>200</v>
      </c>
    </row>
    <row r="34" spans="1:12" ht="36.75" customHeight="1">
      <c r="A34" s="9" t="s">
        <v>275</v>
      </c>
      <c r="B34" s="12">
        <v>340</v>
      </c>
      <c r="C34" s="26" t="s">
        <v>276</v>
      </c>
      <c r="D34" s="20">
        <v>200</v>
      </c>
      <c r="E34" s="20"/>
      <c r="F34" s="20">
        <v>200</v>
      </c>
      <c r="G34" s="20" t="s">
        <v>66</v>
      </c>
      <c r="H34" s="20" t="s">
        <v>66</v>
      </c>
      <c r="I34" s="20">
        <f t="shared" si="1"/>
        <v>200</v>
      </c>
      <c r="J34" s="101">
        <f t="shared" si="2"/>
        <v>0</v>
      </c>
      <c r="K34" s="22"/>
      <c r="L34" s="6"/>
    </row>
    <row r="35" spans="1:12" s="7" customFormat="1" ht="15" customHeight="1">
      <c r="A35" s="8" t="s">
        <v>58</v>
      </c>
      <c r="B35" s="13"/>
      <c r="C35" s="24" t="s">
        <v>59</v>
      </c>
      <c r="D35" s="25">
        <f>D34+D33+D32+D31+D30+D28+D27+D26+D25+D24+D22+D21+D18+D17+D14+D12+D29</f>
        <v>8248000</v>
      </c>
      <c r="E35" s="25">
        <f>E12+E14+E18+E22+E24+E25+E26+E27+E28+E30+E31+E32+E33+E34</f>
        <v>0</v>
      </c>
      <c r="F35" s="25">
        <f>F30+F27+F24+F18+F14+F25+F26+F34+F22+F31</f>
        <v>2341823.6800000002</v>
      </c>
      <c r="G35" s="25">
        <f>SUM(G12:G34)-G15-G16-G19-G20</f>
        <v>0</v>
      </c>
      <c r="H35" s="25">
        <f>SUM(H12:H34)-H15-H16-H19-H20</f>
        <v>0</v>
      </c>
      <c r="I35" s="17">
        <f t="shared" si="1"/>
        <v>2341823.6800000002</v>
      </c>
      <c r="J35" s="101">
        <f t="shared" si="2"/>
        <v>5906176.3200000003</v>
      </c>
      <c r="K35" s="25">
        <f>SUM(K12:K34)-K15-K16-K19-K20</f>
        <v>0</v>
      </c>
      <c r="L35" s="6"/>
    </row>
    <row r="36" spans="1:12" ht="34.200000000000003" customHeight="1">
      <c r="A36" s="9" t="s">
        <v>173</v>
      </c>
      <c r="B36" s="12">
        <v>290</v>
      </c>
      <c r="C36" s="27" t="s">
        <v>216</v>
      </c>
      <c r="D36" s="28">
        <v>50000</v>
      </c>
      <c r="E36" s="28">
        <v>0</v>
      </c>
      <c r="F36" s="20">
        <f>E36</f>
        <v>0</v>
      </c>
      <c r="G36" s="20" t="s">
        <v>66</v>
      </c>
      <c r="H36" s="20" t="s">
        <v>66</v>
      </c>
      <c r="I36" s="20">
        <f t="shared" si="1"/>
        <v>0</v>
      </c>
      <c r="J36" s="101">
        <f t="shared" si="2"/>
        <v>50000</v>
      </c>
      <c r="K36" s="22"/>
      <c r="L36" s="41"/>
    </row>
    <row r="37" spans="1:12" ht="22.2" customHeight="1">
      <c r="A37" s="8" t="s">
        <v>58</v>
      </c>
      <c r="B37" s="13"/>
      <c r="C37" s="24" t="s">
        <v>280</v>
      </c>
      <c r="D37" s="25">
        <f>D36</f>
        <v>50000</v>
      </c>
      <c r="E37" s="25"/>
      <c r="F37" s="17"/>
      <c r="G37" s="17"/>
      <c r="H37" s="17"/>
      <c r="I37" s="20">
        <f t="shared" si="1"/>
        <v>0</v>
      </c>
      <c r="J37" s="101">
        <f t="shared" si="2"/>
        <v>50000</v>
      </c>
      <c r="K37" s="18"/>
      <c r="L37" s="6"/>
    </row>
    <row r="38" spans="1:12" ht="33" customHeight="1">
      <c r="A38" s="9" t="s">
        <v>265</v>
      </c>
      <c r="B38" s="12">
        <v>226</v>
      </c>
      <c r="C38" s="27" t="s">
        <v>242</v>
      </c>
      <c r="D38" s="28">
        <v>200500</v>
      </c>
      <c r="E38" s="28"/>
      <c r="F38" s="20">
        <f>E38</f>
        <v>0</v>
      </c>
      <c r="G38" s="21" t="s">
        <v>66</v>
      </c>
      <c r="H38" s="21" t="s">
        <v>66</v>
      </c>
      <c r="I38" s="20">
        <f t="shared" si="1"/>
        <v>0</v>
      </c>
      <c r="J38" s="101">
        <f t="shared" si="2"/>
        <v>200500</v>
      </c>
      <c r="K38" s="22"/>
      <c r="L38" s="6"/>
    </row>
    <row r="39" spans="1:12" ht="27.75" customHeight="1">
      <c r="A39" s="9" t="s">
        <v>283</v>
      </c>
      <c r="B39" s="12">
        <v>290</v>
      </c>
      <c r="C39" s="26" t="s">
        <v>243</v>
      </c>
      <c r="D39" s="20">
        <v>1427200</v>
      </c>
      <c r="E39" s="20"/>
      <c r="F39" s="20">
        <v>203049</v>
      </c>
      <c r="G39" s="21" t="s">
        <v>66</v>
      </c>
      <c r="H39" s="21" t="s">
        <v>66</v>
      </c>
      <c r="I39" s="20">
        <f t="shared" si="1"/>
        <v>203049</v>
      </c>
      <c r="J39" s="101">
        <f t="shared" si="2"/>
        <v>1224151</v>
      </c>
      <c r="K39" s="22"/>
      <c r="L39" s="6">
        <f>D41-E41-J41</f>
        <v>30748</v>
      </c>
    </row>
    <row r="40" spans="1:12" ht="27.75" customHeight="1">
      <c r="A40" s="9" t="s">
        <v>331</v>
      </c>
      <c r="B40" s="12">
        <v>290</v>
      </c>
      <c r="C40" s="26" t="s">
        <v>332</v>
      </c>
      <c r="D40" s="20">
        <v>16500</v>
      </c>
      <c r="E40" s="20"/>
      <c r="F40" s="20">
        <v>13884.97</v>
      </c>
      <c r="G40" s="21"/>
      <c r="H40" s="21"/>
      <c r="I40" s="20">
        <f>F40</f>
        <v>13884.97</v>
      </c>
      <c r="J40" s="101">
        <f t="shared" si="2"/>
        <v>2615.0300000000007</v>
      </c>
      <c r="K40" s="22"/>
      <c r="L40" s="6"/>
    </row>
    <row r="41" spans="1:12" ht="26.25" customHeight="1">
      <c r="A41" s="9" t="s">
        <v>174</v>
      </c>
      <c r="B41" s="12">
        <v>226</v>
      </c>
      <c r="C41" s="26" t="s">
        <v>244</v>
      </c>
      <c r="D41" s="20">
        <v>166000</v>
      </c>
      <c r="E41" s="20"/>
      <c r="F41" s="20">
        <v>30748</v>
      </c>
      <c r="G41" s="21" t="s">
        <v>66</v>
      </c>
      <c r="H41" s="21" t="s">
        <v>66</v>
      </c>
      <c r="I41" s="20">
        <f t="shared" si="1"/>
        <v>30748</v>
      </c>
      <c r="J41" s="101">
        <f t="shared" si="2"/>
        <v>135252</v>
      </c>
      <c r="K41" s="22"/>
      <c r="L41" s="6" t="e">
        <f>#REF!-#REF!-#REF!</f>
        <v>#REF!</v>
      </c>
    </row>
    <row r="42" spans="1:12" ht="15" customHeight="1">
      <c r="A42" s="9" t="s">
        <v>277</v>
      </c>
      <c r="B42" s="12">
        <v>290</v>
      </c>
      <c r="C42" s="26" t="s">
        <v>217</v>
      </c>
      <c r="D42" s="20">
        <v>20000</v>
      </c>
      <c r="E42" s="20"/>
      <c r="F42" s="20">
        <v>20000</v>
      </c>
      <c r="G42" s="21" t="s">
        <v>66</v>
      </c>
      <c r="H42" s="21" t="s">
        <v>66</v>
      </c>
      <c r="I42" s="20">
        <f t="shared" si="1"/>
        <v>20000</v>
      </c>
      <c r="J42" s="101">
        <f t="shared" si="2"/>
        <v>0</v>
      </c>
      <c r="K42" s="22"/>
      <c r="L42" s="6">
        <f>D43-E43-J43</f>
        <v>32900</v>
      </c>
    </row>
    <row r="43" spans="1:12" ht="26.4" customHeight="1">
      <c r="A43" s="9" t="s">
        <v>278</v>
      </c>
      <c r="B43" s="12">
        <v>251</v>
      </c>
      <c r="C43" s="26" t="s">
        <v>226</v>
      </c>
      <c r="D43" s="20">
        <v>89500</v>
      </c>
      <c r="E43" s="20"/>
      <c r="F43" s="20">
        <v>32900</v>
      </c>
      <c r="G43" s="21" t="s">
        <v>66</v>
      </c>
      <c r="H43" s="21" t="s">
        <v>66</v>
      </c>
      <c r="I43" s="20">
        <f t="shared" si="1"/>
        <v>32900</v>
      </c>
      <c r="J43" s="101">
        <f t="shared" si="2"/>
        <v>56600</v>
      </c>
      <c r="K43" s="22"/>
      <c r="L43" s="6" t="e">
        <f>#REF!-#REF!-#REF!</f>
        <v>#REF!</v>
      </c>
    </row>
    <row r="44" spans="1:12" ht="15" customHeight="1">
      <c r="A44" s="8" t="s">
        <v>58</v>
      </c>
      <c r="B44" s="13"/>
      <c r="C44" s="23" t="s">
        <v>67</v>
      </c>
      <c r="D44" s="17">
        <f>D38+D39+D41+D42+D43+D40</f>
        <v>1919700</v>
      </c>
      <c r="E44" s="17">
        <f>SUM(E38:E43)</f>
        <v>0</v>
      </c>
      <c r="F44" s="17">
        <f>F43+F42+F41+F40+F39</f>
        <v>300581.96999999997</v>
      </c>
      <c r="G44" s="17">
        <f>G43+G42+G41+G40+G39</f>
        <v>0</v>
      </c>
      <c r="H44" s="17">
        <f>H43+H42+H41+H40+H39</f>
        <v>0</v>
      </c>
      <c r="I44" s="17">
        <f>I43+I42+I41+I40+I39</f>
        <v>300581.96999999997</v>
      </c>
      <c r="J44" s="101">
        <f t="shared" si="2"/>
        <v>1619118.03</v>
      </c>
      <c r="K44" s="31"/>
      <c r="L44" s="6" t="e">
        <f>#REF!-#REF!-#REF!</f>
        <v>#REF!</v>
      </c>
    </row>
    <row r="45" spans="1:12" ht="21" customHeight="1">
      <c r="A45" s="9" t="s">
        <v>60</v>
      </c>
      <c r="B45" s="12">
        <v>211</v>
      </c>
      <c r="C45" s="26" t="s">
        <v>218</v>
      </c>
      <c r="D45" s="20">
        <v>291200</v>
      </c>
      <c r="E45" s="20"/>
      <c r="F45" s="20">
        <v>86376.7</v>
      </c>
      <c r="G45" s="21" t="s">
        <v>66</v>
      </c>
      <c r="H45" s="21" t="s">
        <v>66</v>
      </c>
      <c r="I45" s="20">
        <f t="shared" si="1"/>
        <v>86376.7</v>
      </c>
      <c r="J45" s="101">
        <f t="shared" si="2"/>
        <v>204823.3</v>
      </c>
      <c r="K45" s="103"/>
      <c r="L45" s="6">
        <f>D46-E46-J46</f>
        <v>23843.78</v>
      </c>
    </row>
    <row r="46" spans="1:12" ht="21" customHeight="1">
      <c r="A46" s="9" t="s">
        <v>61</v>
      </c>
      <c r="B46" s="12">
        <v>213</v>
      </c>
      <c r="C46" s="26" t="s">
        <v>230</v>
      </c>
      <c r="D46" s="20">
        <v>87900</v>
      </c>
      <c r="E46" s="20"/>
      <c r="F46" s="20">
        <v>23843.78</v>
      </c>
      <c r="G46" s="20" t="s">
        <v>66</v>
      </c>
      <c r="H46" s="20" t="s">
        <v>66</v>
      </c>
      <c r="I46" s="20">
        <f t="shared" si="1"/>
        <v>23843.78</v>
      </c>
      <c r="J46" s="101">
        <f t="shared" si="2"/>
        <v>64056.22</v>
      </c>
      <c r="K46" s="103"/>
      <c r="L46" s="6"/>
    </row>
    <row r="47" spans="1:12" ht="24" customHeight="1">
      <c r="A47" s="8" t="s">
        <v>62</v>
      </c>
      <c r="B47" s="13"/>
      <c r="C47" s="23" t="s">
        <v>63</v>
      </c>
      <c r="D47" s="17">
        <f>D45+D46</f>
        <v>379100</v>
      </c>
      <c r="E47" s="17">
        <f>SUM(E45:E46)</f>
        <v>0</v>
      </c>
      <c r="F47" s="17">
        <f>F46+F45</f>
        <v>110220.48</v>
      </c>
      <c r="G47" s="19" t="s">
        <v>66</v>
      </c>
      <c r="H47" s="19" t="s">
        <v>66</v>
      </c>
      <c r="I47" s="17">
        <f t="shared" si="1"/>
        <v>110220.48</v>
      </c>
      <c r="J47" s="101">
        <f t="shared" si="2"/>
        <v>268879.52</v>
      </c>
      <c r="K47" s="18"/>
      <c r="L47" s="6"/>
    </row>
    <row r="48" spans="1:12" ht="15" customHeight="1">
      <c r="A48" s="9" t="s">
        <v>252</v>
      </c>
      <c r="B48" s="12">
        <v>226</v>
      </c>
      <c r="C48" s="26" t="s">
        <v>219</v>
      </c>
      <c r="D48" s="20">
        <v>10000</v>
      </c>
      <c r="E48" s="20"/>
      <c r="F48" s="20">
        <f>E48</f>
        <v>0</v>
      </c>
      <c r="G48" s="20" t="s">
        <v>66</v>
      </c>
      <c r="H48" s="20" t="s">
        <v>66</v>
      </c>
      <c r="I48" s="20">
        <f t="shared" si="1"/>
        <v>0</v>
      </c>
      <c r="J48" s="101">
        <f t="shared" si="2"/>
        <v>10000</v>
      </c>
      <c r="K48" s="103"/>
      <c r="L48" s="6">
        <f>D49-E49-J49</f>
        <v>0</v>
      </c>
    </row>
    <row r="49" spans="1:12" ht="15" customHeight="1">
      <c r="A49" s="9" t="s">
        <v>251</v>
      </c>
      <c r="B49" s="12">
        <v>310</v>
      </c>
      <c r="C49" s="26" t="s">
        <v>219</v>
      </c>
      <c r="D49" s="20">
        <v>20000</v>
      </c>
      <c r="E49" s="20"/>
      <c r="F49" s="20">
        <f>E49</f>
        <v>0</v>
      </c>
      <c r="G49" s="20" t="s">
        <v>66</v>
      </c>
      <c r="H49" s="20" t="s">
        <v>66</v>
      </c>
      <c r="I49" s="20">
        <f t="shared" si="1"/>
        <v>0</v>
      </c>
      <c r="J49" s="101">
        <f t="shared" si="2"/>
        <v>20000</v>
      </c>
      <c r="K49" s="18"/>
      <c r="L49" s="6"/>
    </row>
    <row r="50" spans="1:12" s="7" customFormat="1" ht="25.5" customHeight="1">
      <c r="A50" s="9" t="s">
        <v>250</v>
      </c>
      <c r="B50" s="12">
        <v>226</v>
      </c>
      <c r="C50" s="26" t="s">
        <v>220</v>
      </c>
      <c r="D50" s="20">
        <v>10000</v>
      </c>
      <c r="E50" s="20">
        <v>0</v>
      </c>
      <c r="F50" s="20">
        <f>E50</f>
        <v>0</v>
      </c>
      <c r="G50" s="20" t="s">
        <v>66</v>
      </c>
      <c r="H50" s="20" t="s">
        <v>66</v>
      </c>
      <c r="I50" s="20">
        <f t="shared" si="1"/>
        <v>0</v>
      </c>
      <c r="J50" s="101">
        <f t="shared" si="2"/>
        <v>10000</v>
      </c>
      <c r="K50" s="103"/>
      <c r="L50" s="6">
        <f>D51-E51-J51</f>
        <v>0</v>
      </c>
    </row>
    <row r="51" spans="1:12" s="7" customFormat="1" ht="29.4" customHeight="1">
      <c r="A51" s="8" t="s">
        <v>58</v>
      </c>
      <c r="B51" s="13"/>
      <c r="C51" s="23" t="s">
        <v>64</v>
      </c>
      <c r="D51" s="17">
        <f>SUM(D48:D50)</f>
        <v>40000</v>
      </c>
      <c r="E51" s="17">
        <f>SUM(E48:E50)</f>
        <v>0</v>
      </c>
      <c r="F51" s="17">
        <f>SUM(F48:F50)</f>
        <v>0</v>
      </c>
      <c r="G51" s="17">
        <f>SUM(G48:G50)</f>
        <v>0</v>
      </c>
      <c r="H51" s="17">
        <f>SUM(H48:H50)</f>
        <v>0</v>
      </c>
      <c r="I51" s="20">
        <f t="shared" si="1"/>
        <v>0</v>
      </c>
      <c r="J51" s="101">
        <f t="shared" si="2"/>
        <v>40000</v>
      </c>
      <c r="K51" s="17">
        <f>SUM(K48:K50)</f>
        <v>0</v>
      </c>
      <c r="L51" s="6"/>
    </row>
    <row r="52" spans="1:12" s="7" customFormat="1" ht="29.4" customHeight="1">
      <c r="A52" s="9" t="s">
        <v>270</v>
      </c>
      <c r="B52" s="12">
        <v>225</v>
      </c>
      <c r="C52" s="26" t="s">
        <v>273</v>
      </c>
      <c r="D52" s="20">
        <v>1229700</v>
      </c>
      <c r="E52" s="20"/>
      <c r="F52" s="20"/>
      <c r="G52" s="17"/>
      <c r="H52" s="17"/>
      <c r="I52" s="20">
        <f t="shared" si="1"/>
        <v>0</v>
      </c>
      <c r="J52" s="101">
        <f t="shared" si="2"/>
        <v>1229700</v>
      </c>
      <c r="K52" s="104"/>
      <c r="L52" s="6"/>
    </row>
    <row r="53" spans="1:12" s="7" customFormat="1" ht="29.4" customHeight="1">
      <c r="A53" s="9" t="s">
        <v>271</v>
      </c>
      <c r="B53" s="12">
        <v>226</v>
      </c>
      <c r="C53" s="26" t="s">
        <v>274</v>
      </c>
      <c r="D53" s="20">
        <v>600000</v>
      </c>
      <c r="E53" s="20"/>
      <c r="F53" s="20"/>
      <c r="G53" s="17"/>
      <c r="H53" s="17"/>
      <c r="I53" s="20">
        <f t="shared" si="1"/>
        <v>0</v>
      </c>
      <c r="J53" s="101">
        <f t="shared" si="2"/>
        <v>600000</v>
      </c>
      <c r="K53" s="104"/>
      <c r="L53" s="6"/>
    </row>
    <row r="54" spans="1:12" s="7" customFormat="1" ht="29.4" customHeight="1">
      <c r="A54" s="105" t="s">
        <v>58</v>
      </c>
      <c r="B54" s="13"/>
      <c r="C54" s="23" t="s">
        <v>272</v>
      </c>
      <c r="D54" s="17">
        <f>D52+D53</f>
        <v>1829700</v>
      </c>
      <c r="E54" s="17">
        <f>SUM(E50:E53)</f>
        <v>0</v>
      </c>
      <c r="F54" s="17">
        <f>SUM(F50:F53)</f>
        <v>0</v>
      </c>
      <c r="G54" s="17">
        <f>SUM(G50:G53)</f>
        <v>0</v>
      </c>
      <c r="H54" s="17">
        <f>SUM(H50:H53)</f>
        <v>0</v>
      </c>
      <c r="I54" s="20">
        <f t="shared" si="1"/>
        <v>0</v>
      </c>
      <c r="J54" s="101">
        <f t="shared" si="2"/>
        <v>1829700</v>
      </c>
      <c r="K54" s="17">
        <f>SUM(K50:K53)</f>
        <v>0</v>
      </c>
      <c r="L54" s="6"/>
    </row>
    <row r="55" spans="1:12" ht="29.4" customHeight="1">
      <c r="A55" s="218" t="s">
        <v>328</v>
      </c>
      <c r="B55" s="12">
        <v>226</v>
      </c>
      <c r="C55" s="26" t="s">
        <v>329</v>
      </c>
      <c r="D55" s="20">
        <v>99500</v>
      </c>
      <c r="E55" s="20"/>
      <c r="F55" s="20"/>
      <c r="G55" s="20"/>
      <c r="H55" s="20"/>
      <c r="I55" s="20"/>
      <c r="J55" s="101">
        <f t="shared" si="2"/>
        <v>99500</v>
      </c>
      <c r="K55" s="220"/>
      <c r="L55" s="41"/>
    </row>
    <row r="56" spans="1:12" s="7" customFormat="1" ht="29.4" customHeight="1">
      <c r="A56" s="105" t="s">
        <v>58</v>
      </c>
      <c r="B56" s="13">
        <v>226</v>
      </c>
      <c r="C56" s="23" t="s">
        <v>330</v>
      </c>
      <c r="D56" s="17">
        <f>D55</f>
        <v>99500</v>
      </c>
      <c r="E56" s="17"/>
      <c r="F56" s="17"/>
      <c r="G56" s="17"/>
      <c r="H56" s="17"/>
      <c r="I56" s="20"/>
      <c r="J56" s="101">
        <f t="shared" si="2"/>
        <v>99500</v>
      </c>
      <c r="K56" s="104"/>
      <c r="L56" s="6"/>
    </row>
    <row r="57" spans="1:12" ht="26.25" customHeight="1">
      <c r="A57" s="9" t="s">
        <v>175</v>
      </c>
      <c r="B57" s="12">
        <v>225</v>
      </c>
      <c r="C57" s="26" t="s">
        <v>227</v>
      </c>
      <c r="D57" s="20">
        <v>55000</v>
      </c>
      <c r="E57" s="20"/>
      <c r="F57" s="20">
        <v>16997.95</v>
      </c>
      <c r="G57" s="20" t="s">
        <v>66</v>
      </c>
      <c r="H57" s="20" t="s">
        <v>66</v>
      </c>
      <c r="I57" s="20">
        <f t="shared" si="1"/>
        <v>16997.95</v>
      </c>
      <c r="J57" s="101">
        <f t="shared" si="2"/>
        <v>38002.050000000003</v>
      </c>
      <c r="K57" s="22"/>
      <c r="L57" s="41">
        <f>D59-E59-J59</f>
        <v>0</v>
      </c>
    </row>
    <row r="58" spans="1:12" ht="26.25" customHeight="1">
      <c r="A58" s="8" t="s">
        <v>58</v>
      </c>
      <c r="B58" s="13"/>
      <c r="C58" s="23" t="s">
        <v>281</v>
      </c>
      <c r="D58" s="17">
        <v>55000</v>
      </c>
      <c r="E58" s="17"/>
      <c r="F58" s="17">
        <f>F57</f>
        <v>16997.95</v>
      </c>
      <c r="G58" s="17"/>
      <c r="H58" s="17"/>
      <c r="I58" s="17">
        <f t="shared" si="1"/>
        <v>16997.95</v>
      </c>
      <c r="J58" s="101">
        <f t="shared" si="2"/>
        <v>38002.050000000003</v>
      </c>
      <c r="K58" s="18"/>
      <c r="L58" s="6"/>
    </row>
    <row r="59" spans="1:12" ht="26.25" customHeight="1">
      <c r="A59" s="9" t="s">
        <v>255</v>
      </c>
      <c r="B59" s="12">
        <v>310</v>
      </c>
      <c r="C59" s="26" t="s">
        <v>254</v>
      </c>
      <c r="D59" s="20">
        <v>857000</v>
      </c>
      <c r="E59" s="20"/>
      <c r="F59" s="20">
        <f>E59</f>
        <v>0</v>
      </c>
      <c r="G59" s="17" t="s">
        <v>66</v>
      </c>
      <c r="H59" s="17" t="s">
        <v>66</v>
      </c>
      <c r="I59" s="20">
        <f t="shared" si="1"/>
        <v>0</v>
      </c>
      <c r="J59" s="101">
        <f t="shared" si="2"/>
        <v>857000</v>
      </c>
      <c r="K59" s="22"/>
      <c r="L59" s="6"/>
    </row>
    <row r="60" spans="1:12" s="7" customFormat="1" ht="15.75" customHeight="1">
      <c r="A60" s="9" t="s">
        <v>279</v>
      </c>
      <c r="B60" s="12">
        <v>290</v>
      </c>
      <c r="C60" s="26" t="s">
        <v>221</v>
      </c>
      <c r="D60" s="20">
        <v>57300</v>
      </c>
      <c r="E60" s="20"/>
      <c r="F60" s="20">
        <v>14306</v>
      </c>
      <c r="G60" s="17" t="s">
        <v>66</v>
      </c>
      <c r="H60" s="17" t="s">
        <v>66</v>
      </c>
      <c r="I60" s="20">
        <f t="shared" si="1"/>
        <v>14306</v>
      </c>
      <c r="J60" s="101">
        <f t="shared" si="2"/>
        <v>42994</v>
      </c>
      <c r="K60" s="31"/>
      <c r="L60" s="6">
        <f t="shared" ref="L60:L68" si="3">D61-E61-J61</f>
        <v>14306</v>
      </c>
    </row>
    <row r="61" spans="1:12" s="7" customFormat="1" ht="24.75" customHeight="1">
      <c r="A61" s="8" t="s">
        <v>71</v>
      </c>
      <c r="B61" s="13"/>
      <c r="C61" s="23" t="s">
        <v>72</v>
      </c>
      <c r="D61" s="17">
        <f>SUM(D59:D60)</f>
        <v>914300</v>
      </c>
      <c r="E61" s="17">
        <f>SUM(E59:E60)</f>
        <v>0</v>
      </c>
      <c r="F61" s="17">
        <f>SUM(F59:F60)</f>
        <v>14306</v>
      </c>
      <c r="G61" s="17">
        <f>SUM(G59:G60)</f>
        <v>0</v>
      </c>
      <c r="H61" s="17">
        <f>SUM(H59:H60)</f>
        <v>0</v>
      </c>
      <c r="I61" s="17">
        <f t="shared" si="1"/>
        <v>14306</v>
      </c>
      <c r="J61" s="101">
        <f t="shared" si="2"/>
        <v>899994</v>
      </c>
      <c r="K61" s="17"/>
      <c r="L61" s="6">
        <f t="shared" si="3"/>
        <v>0</v>
      </c>
    </row>
    <row r="62" spans="1:12" ht="20.399999999999999" customHeight="1">
      <c r="A62" s="9" t="s">
        <v>253</v>
      </c>
      <c r="B62" s="12">
        <v>225</v>
      </c>
      <c r="C62" s="26" t="s">
        <v>222</v>
      </c>
      <c r="D62" s="20">
        <v>40000</v>
      </c>
      <c r="E62" s="20"/>
      <c r="F62" s="20">
        <f>E62</f>
        <v>0</v>
      </c>
      <c r="G62" s="21" t="s">
        <v>66</v>
      </c>
      <c r="H62" s="21" t="s">
        <v>66</v>
      </c>
      <c r="I62" s="20">
        <f t="shared" si="1"/>
        <v>0</v>
      </c>
      <c r="J62" s="101">
        <f t="shared" si="2"/>
        <v>40000</v>
      </c>
      <c r="K62" s="18"/>
      <c r="L62" s="6">
        <f t="shared" si="3"/>
        <v>66400</v>
      </c>
    </row>
    <row r="63" spans="1:12" ht="20.399999999999999" customHeight="1">
      <c r="A63" s="9" t="s">
        <v>258</v>
      </c>
      <c r="B63" s="12">
        <v>226</v>
      </c>
      <c r="C63" s="26" t="s">
        <v>234</v>
      </c>
      <c r="D63" s="20">
        <v>200000</v>
      </c>
      <c r="E63" s="20"/>
      <c r="F63" s="20">
        <v>66400</v>
      </c>
      <c r="G63" s="21" t="s">
        <v>66</v>
      </c>
      <c r="H63" s="21" t="s">
        <v>66</v>
      </c>
      <c r="I63" s="20">
        <f t="shared" si="1"/>
        <v>66400</v>
      </c>
      <c r="J63" s="101">
        <f t="shared" si="2"/>
        <v>133600</v>
      </c>
      <c r="K63" s="22"/>
      <c r="L63" s="6">
        <f t="shared" si="3"/>
        <v>0</v>
      </c>
    </row>
    <row r="64" spans="1:12" ht="27" customHeight="1">
      <c r="A64" s="9" t="s">
        <v>257</v>
      </c>
      <c r="B64" s="12">
        <v>225</v>
      </c>
      <c r="C64" s="26" t="s">
        <v>235</v>
      </c>
      <c r="D64" s="20">
        <v>400000</v>
      </c>
      <c r="E64" s="20"/>
      <c r="F64" s="20">
        <f>E64</f>
        <v>0</v>
      </c>
      <c r="G64" s="21" t="s">
        <v>66</v>
      </c>
      <c r="H64" s="21" t="s">
        <v>66</v>
      </c>
      <c r="I64" s="20">
        <f t="shared" si="1"/>
        <v>0</v>
      </c>
      <c r="J64" s="101">
        <f t="shared" si="2"/>
        <v>400000</v>
      </c>
      <c r="K64" s="22"/>
      <c r="L64" s="6">
        <f t="shared" si="3"/>
        <v>1004032.54</v>
      </c>
    </row>
    <row r="65" spans="1:12" ht="24.6" customHeight="1">
      <c r="A65" s="9" t="s">
        <v>259</v>
      </c>
      <c r="B65" s="12">
        <v>223</v>
      </c>
      <c r="C65" s="26" t="s">
        <v>235</v>
      </c>
      <c r="D65" s="20">
        <v>1561600</v>
      </c>
      <c r="E65" s="20"/>
      <c r="F65" s="20">
        <v>1004032.54</v>
      </c>
      <c r="G65" s="21"/>
      <c r="H65" s="21"/>
      <c r="I65" s="20">
        <f t="shared" si="1"/>
        <v>1004032.54</v>
      </c>
      <c r="J65" s="101">
        <f t="shared" si="2"/>
        <v>557567.46</v>
      </c>
      <c r="K65" s="22"/>
      <c r="L65" s="6">
        <f t="shared" si="3"/>
        <v>24500</v>
      </c>
    </row>
    <row r="66" spans="1:12" ht="24.6" customHeight="1">
      <c r="A66" s="9" t="s">
        <v>260</v>
      </c>
      <c r="B66" s="12">
        <v>340</v>
      </c>
      <c r="C66" s="26" t="s">
        <v>236</v>
      </c>
      <c r="D66" s="20">
        <v>150000</v>
      </c>
      <c r="E66" s="20"/>
      <c r="F66" s="20">
        <v>24500</v>
      </c>
      <c r="G66" s="21" t="s">
        <v>66</v>
      </c>
      <c r="H66" s="21" t="s">
        <v>66</v>
      </c>
      <c r="I66" s="20">
        <f t="shared" si="1"/>
        <v>24500</v>
      </c>
      <c r="J66" s="101">
        <f t="shared" si="2"/>
        <v>125500</v>
      </c>
      <c r="K66" s="22"/>
      <c r="L66" s="6">
        <f t="shared" si="3"/>
        <v>0</v>
      </c>
    </row>
    <row r="67" spans="1:12" ht="24.6" customHeight="1">
      <c r="A67" s="9" t="s">
        <v>245</v>
      </c>
      <c r="B67" s="12">
        <v>225</v>
      </c>
      <c r="C67" s="26" t="s">
        <v>237</v>
      </c>
      <c r="D67" s="20">
        <v>100000</v>
      </c>
      <c r="E67" s="20"/>
      <c r="F67" s="20">
        <f>E67</f>
        <v>0</v>
      </c>
      <c r="G67" s="21" t="s">
        <v>66</v>
      </c>
      <c r="H67" s="21" t="s">
        <v>66</v>
      </c>
      <c r="I67" s="20">
        <f t="shared" si="1"/>
        <v>0</v>
      </c>
      <c r="J67" s="101">
        <f t="shared" si="2"/>
        <v>100000</v>
      </c>
      <c r="K67" s="22"/>
      <c r="L67" s="6">
        <f t="shared" si="3"/>
        <v>0</v>
      </c>
    </row>
    <row r="68" spans="1:12" ht="27.75" customHeight="1">
      <c r="A68" s="9" t="s">
        <v>246</v>
      </c>
      <c r="B68" s="12">
        <v>310</v>
      </c>
      <c r="C68" s="26" t="s">
        <v>238</v>
      </c>
      <c r="D68" s="20">
        <v>200000</v>
      </c>
      <c r="E68" s="20"/>
      <c r="F68" s="20">
        <f>E68</f>
        <v>0</v>
      </c>
      <c r="G68" s="21" t="s">
        <v>66</v>
      </c>
      <c r="H68" s="21" t="s">
        <v>66</v>
      </c>
      <c r="I68" s="20">
        <f t="shared" si="1"/>
        <v>0</v>
      </c>
      <c r="J68" s="101">
        <f t="shared" si="2"/>
        <v>200000</v>
      </c>
      <c r="K68" s="22"/>
      <c r="L68" s="6">
        <f t="shared" si="3"/>
        <v>298524</v>
      </c>
    </row>
    <row r="69" spans="1:12" ht="27.75" customHeight="1">
      <c r="A69" s="9" t="s">
        <v>247</v>
      </c>
      <c r="B69" s="12">
        <v>225</v>
      </c>
      <c r="C69" s="26" t="s">
        <v>239</v>
      </c>
      <c r="D69" s="20">
        <v>1000000</v>
      </c>
      <c r="E69" s="20"/>
      <c r="F69" s="20">
        <v>298524</v>
      </c>
      <c r="G69" s="21" t="s">
        <v>66</v>
      </c>
      <c r="H69" s="21" t="s">
        <v>66</v>
      </c>
      <c r="I69" s="20">
        <f t="shared" si="1"/>
        <v>298524</v>
      </c>
      <c r="J69" s="101">
        <f t="shared" si="2"/>
        <v>701476</v>
      </c>
      <c r="K69" s="103"/>
      <c r="L69" s="6">
        <f>D71-E71-J71</f>
        <v>0</v>
      </c>
    </row>
    <row r="70" spans="1:12" ht="27.75" customHeight="1">
      <c r="A70" s="9" t="s">
        <v>263</v>
      </c>
      <c r="B70" s="12">
        <v>225</v>
      </c>
      <c r="C70" s="26" t="s">
        <v>261</v>
      </c>
      <c r="D70" s="20">
        <v>70000</v>
      </c>
      <c r="E70" s="20"/>
      <c r="F70" s="20">
        <v>24990</v>
      </c>
      <c r="G70" s="21"/>
      <c r="H70" s="21"/>
      <c r="I70" s="20">
        <f t="shared" si="1"/>
        <v>24990</v>
      </c>
      <c r="J70" s="101">
        <f t="shared" si="2"/>
        <v>45010</v>
      </c>
      <c r="K70" s="103"/>
      <c r="L70" s="6"/>
    </row>
    <row r="71" spans="1:12" ht="22.95" customHeight="1">
      <c r="A71" s="9" t="s">
        <v>262</v>
      </c>
      <c r="B71" s="12">
        <v>226</v>
      </c>
      <c r="C71" s="26" t="s">
        <v>261</v>
      </c>
      <c r="D71" s="20">
        <v>50000</v>
      </c>
      <c r="E71" s="20"/>
      <c r="F71" s="20">
        <f>E71</f>
        <v>0</v>
      </c>
      <c r="G71" s="21" t="s">
        <v>66</v>
      </c>
      <c r="H71" s="21" t="s">
        <v>66</v>
      </c>
      <c r="I71" s="20">
        <f t="shared" si="1"/>
        <v>0</v>
      </c>
      <c r="J71" s="101">
        <f t="shared" si="2"/>
        <v>50000</v>
      </c>
      <c r="K71" s="103"/>
      <c r="L71" s="6">
        <f>D72-E72-J72</f>
        <v>8070</v>
      </c>
    </row>
    <row r="72" spans="1:12" s="7" customFormat="1" ht="21" customHeight="1">
      <c r="A72" s="9" t="s">
        <v>249</v>
      </c>
      <c r="B72" s="12">
        <v>224</v>
      </c>
      <c r="C72" s="26" t="s">
        <v>223</v>
      </c>
      <c r="D72" s="20">
        <v>35900</v>
      </c>
      <c r="E72" s="20"/>
      <c r="F72" s="20">
        <v>8070</v>
      </c>
      <c r="G72" s="21" t="s">
        <v>66</v>
      </c>
      <c r="H72" s="21" t="s">
        <v>66</v>
      </c>
      <c r="I72" s="20">
        <f t="shared" si="1"/>
        <v>8070</v>
      </c>
      <c r="J72" s="101">
        <f t="shared" si="2"/>
        <v>27830</v>
      </c>
      <c r="K72" s="103"/>
      <c r="L72" s="6">
        <f>D73-E73-J73</f>
        <v>1426516.54</v>
      </c>
    </row>
    <row r="73" spans="1:12" s="7" customFormat="1" ht="25.95" customHeight="1">
      <c r="A73" s="8" t="s">
        <v>58</v>
      </c>
      <c r="B73" s="13"/>
      <c r="C73" s="23" t="s">
        <v>65</v>
      </c>
      <c r="D73" s="17">
        <f>SUM(D62:D72)</f>
        <v>3807500</v>
      </c>
      <c r="E73" s="17">
        <f>SUM(E62:E72)</f>
        <v>0</v>
      </c>
      <c r="F73" s="17">
        <f>SUM(F62:F72)</f>
        <v>1426516.54</v>
      </c>
      <c r="G73" s="17">
        <f>SUM(G62:G72)</f>
        <v>0</v>
      </c>
      <c r="H73" s="17">
        <f>SUM(H62:H72)</f>
        <v>0</v>
      </c>
      <c r="I73" s="17">
        <f t="shared" si="1"/>
        <v>1426516.54</v>
      </c>
      <c r="J73" s="101">
        <f t="shared" si="2"/>
        <v>2380983.46</v>
      </c>
      <c r="K73" s="31"/>
      <c r="L73" s="6" t="e">
        <f>#REF!-#REF!-#REF!</f>
        <v>#REF!</v>
      </c>
    </row>
    <row r="74" spans="1:12" s="7" customFormat="1" ht="15" customHeight="1">
      <c r="A74" s="9" t="s">
        <v>249</v>
      </c>
      <c r="B74" s="12">
        <v>226</v>
      </c>
      <c r="C74" s="26" t="s">
        <v>240</v>
      </c>
      <c r="D74" s="20">
        <v>30000</v>
      </c>
      <c r="E74" s="20"/>
      <c r="F74" s="20">
        <f>E74</f>
        <v>0</v>
      </c>
      <c r="G74" s="21" t="s">
        <v>66</v>
      </c>
      <c r="H74" s="21" t="s">
        <v>66</v>
      </c>
      <c r="I74" s="20">
        <f t="shared" si="1"/>
        <v>0</v>
      </c>
      <c r="J74" s="101">
        <f t="shared" si="2"/>
        <v>30000</v>
      </c>
      <c r="K74" s="103"/>
      <c r="L74" s="6" t="e">
        <f>#REF!-#REF!-#REF!</f>
        <v>#REF!</v>
      </c>
    </row>
    <row r="75" spans="1:12" s="7" customFormat="1" ht="25.95" customHeight="1">
      <c r="A75" s="8" t="s">
        <v>58</v>
      </c>
      <c r="B75" s="13"/>
      <c r="C75" s="23" t="s">
        <v>241</v>
      </c>
      <c r="D75" s="17">
        <v>30000</v>
      </c>
      <c r="E75" s="17"/>
      <c r="F75" s="17"/>
      <c r="G75" s="17">
        <f>SUM(G64:G74)</f>
        <v>0</v>
      </c>
      <c r="H75" s="17">
        <f>SUM(H64:H74)</f>
        <v>0</v>
      </c>
      <c r="I75" s="20">
        <f t="shared" si="1"/>
        <v>0</v>
      </c>
      <c r="J75" s="101">
        <f t="shared" si="2"/>
        <v>30000</v>
      </c>
      <c r="K75" s="31"/>
      <c r="L75" s="6"/>
    </row>
    <row r="76" spans="1:12" ht="41.4">
      <c r="A76" s="9" t="s">
        <v>106</v>
      </c>
      <c r="B76" s="12">
        <v>263</v>
      </c>
      <c r="C76" s="27" t="s">
        <v>224</v>
      </c>
      <c r="D76" s="28">
        <v>324000</v>
      </c>
      <c r="E76" s="28"/>
      <c r="F76" s="28">
        <v>78596.44</v>
      </c>
      <c r="G76" s="28" t="s">
        <v>66</v>
      </c>
      <c r="H76" s="28" t="s">
        <v>66</v>
      </c>
      <c r="I76" s="20">
        <f t="shared" si="1"/>
        <v>78596.44</v>
      </c>
      <c r="J76" s="219">
        <f t="shared" si="2"/>
        <v>245403.56</v>
      </c>
      <c r="K76" s="103"/>
      <c r="L76" s="41">
        <f>D78-E78-J78</f>
        <v>18000</v>
      </c>
    </row>
    <row r="77" spans="1:12" s="7" customFormat="1" ht="28.8" customHeight="1">
      <c r="A77" s="8" t="s">
        <v>58</v>
      </c>
      <c r="B77" s="13"/>
      <c r="C77" s="24" t="s">
        <v>282</v>
      </c>
      <c r="D77" s="25">
        <v>324000</v>
      </c>
      <c r="E77" s="25"/>
      <c r="F77" s="25">
        <f>F76</f>
        <v>78596.44</v>
      </c>
      <c r="G77" s="25"/>
      <c r="H77" s="25"/>
      <c r="I77" s="17">
        <f t="shared" si="1"/>
        <v>78596.44</v>
      </c>
      <c r="J77" s="101">
        <f t="shared" si="2"/>
        <v>245403.56</v>
      </c>
      <c r="K77" s="31"/>
      <c r="L77" s="6"/>
    </row>
    <row r="78" spans="1:12" ht="24" customHeight="1">
      <c r="A78" s="9" t="s">
        <v>107</v>
      </c>
      <c r="B78" s="12">
        <v>340</v>
      </c>
      <c r="C78" s="27" t="s">
        <v>225</v>
      </c>
      <c r="D78" s="28">
        <f>18000+7000</f>
        <v>25000</v>
      </c>
      <c r="E78" s="28">
        <v>0</v>
      </c>
      <c r="F78" s="28">
        <v>18000</v>
      </c>
      <c r="G78" s="28" t="s">
        <v>66</v>
      </c>
      <c r="H78" s="28" t="s">
        <v>66</v>
      </c>
      <c r="I78" s="20">
        <f t="shared" si="1"/>
        <v>18000</v>
      </c>
      <c r="J78" s="219">
        <f t="shared" si="2"/>
        <v>7000</v>
      </c>
      <c r="K78" s="103"/>
      <c r="L78" s="41">
        <f>D79-E79-J79</f>
        <v>18000</v>
      </c>
    </row>
    <row r="79" spans="1:12" ht="18" customHeight="1" thickBot="1">
      <c r="A79" s="8" t="s">
        <v>58</v>
      </c>
      <c r="B79" s="13"/>
      <c r="C79" s="23" t="s">
        <v>172</v>
      </c>
      <c r="D79" s="17">
        <f>D78</f>
        <v>25000</v>
      </c>
      <c r="E79" s="17">
        <f>E78</f>
        <v>0</v>
      </c>
      <c r="F79" s="17">
        <f>F78</f>
        <v>18000</v>
      </c>
      <c r="G79" s="17" t="str">
        <f>G78</f>
        <v>0</v>
      </c>
      <c r="H79" s="17" t="str">
        <f>H78</f>
        <v>0</v>
      </c>
      <c r="I79" s="17">
        <f t="shared" si="1"/>
        <v>18000</v>
      </c>
      <c r="J79" s="101">
        <f t="shared" si="2"/>
        <v>7000</v>
      </c>
      <c r="K79" s="18"/>
      <c r="L79" s="6">
        <f>D80-E80-J80</f>
        <v>0</v>
      </c>
    </row>
    <row r="80" spans="1:12" ht="9" customHeight="1" thickBot="1">
      <c r="A80" s="9"/>
      <c r="B80" s="32"/>
      <c r="C80" s="132"/>
      <c r="D80" s="133"/>
      <c r="E80" s="133"/>
      <c r="F80" s="133"/>
      <c r="G80" s="133"/>
      <c r="H80" s="133"/>
      <c r="I80" s="20">
        <f t="shared" si="1"/>
        <v>0</v>
      </c>
      <c r="J80" s="101"/>
      <c r="K80" s="134"/>
      <c r="L80" s="6"/>
    </row>
    <row r="81" spans="1:11" ht="13.8" thickBot="1">
      <c r="A81" s="14"/>
      <c r="B81" s="29">
        <v>450</v>
      </c>
      <c r="C81" s="135" t="s">
        <v>19</v>
      </c>
      <c r="D81" s="136" t="s">
        <v>19</v>
      </c>
      <c r="E81" s="136" t="s">
        <v>19</v>
      </c>
      <c r="F81" s="136" t="s">
        <v>19</v>
      </c>
      <c r="G81" s="136" t="s">
        <v>19</v>
      </c>
      <c r="H81" s="136" t="s">
        <v>19</v>
      </c>
      <c r="I81" s="136" t="s">
        <v>19</v>
      </c>
      <c r="J81" s="136" t="s">
        <v>19</v>
      </c>
      <c r="K81" s="137" t="s">
        <v>19</v>
      </c>
    </row>
    <row r="82" spans="1:11" ht="30.6" customHeight="1" thickBot="1">
      <c r="A82" s="15" t="s">
        <v>38</v>
      </c>
      <c r="B82" s="138"/>
      <c r="C82" s="139"/>
      <c r="D82" s="140">
        <v>850000</v>
      </c>
      <c r="E82" s="140"/>
      <c r="F82" s="147">
        <f ca="1">'Доходы (2)'!E21-расходы!F10</f>
        <v>1096916.2399999993</v>
      </c>
      <c r="G82" s="147"/>
      <c r="H82" s="147"/>
      <c r="I82" s="147">
        <f>F82</f>
        <v>1096916.2399999993</v>
      </c>
      <c r="J82" s="147">
        <v>0</v>
      </c>
      <c r="K82" s="141"/>
    </row>
    <row r="83" spans="1:11">
      <c r="D83" s="41"/>
      <c r="E83" s="41"/>
      <c r="F83" s="41"/>
      <c r="G83" s="41"/>
      <c r="H83" s="41"/>
      <c r="I83" s="41"/>
      <c r="K83" s="41"/>
    </row>
    <row r="84" spans="1:11">
      <c r="D84" s="41"/>
      <c r="E84" s="41"/>
      <c r="F84" s="41"/>
      <c r="G84" s="41"/>
      <c r="H84" s="41"/>
      <c r="I84" s="41"/>
      <c r="K84" s="41"/>
    </row>
    <row r="85" spans="1:11">
      <c r="D85" s="41"/>
      <c r="E85" s="41"/>
      <c r="F85" s="41"/>
      <c r="G85" s="41"/>
      <c r="H85" s="41"/>
      <c r="I85" s="41"/>
      <c r="K85" s="41"/>
    </row>
    <row r="86" spans="1:11">
      <c r="D86" s="41"/>
      <c r="E86" s="41"/>
      <c r="F86" s="41"/>
      <c r="G86" s="41"/>
      <c r="H86" s="41"/>
      <c r="I86" s="41"/>
      <c r="K86" s="41"/>
    </row>
    <row r="87" spans="1:11">
      <c r="D87" s="41"/>
      <c r="E87" s="41"/>
      <c r="F87" s="41"/>
      <c r="G87" s="41"/>
      <c r="H87" s="41"/>
      <c r="I87" s="41"/>
      <c r="K87" s="41"/>
    </row>
    <row r="88" spans="1:11">
      <c r="D88" s="41"/>
      <c r="E88" s="41"/>
      <c r="F88" s="41"/>
      <c r="G88" s="41"/>
      <c r="H88" s="41"/>
      <c r="I88" s="41"/>
      <c r="K88" s="41"/>
    </row>
    <row r="89" spans="1:11">
      <c r="D89" s="41"/>
      <c r="E89" s="41"/>
      <c r="F89" s="41"/>
      <c r="G89" s="41"/>
      <c r="H89" s="41"/>
      <c r="I89" s="41"/>
      <c r="K89" s="41"/>
    </row>
    <row r="90" spans="1:11">
      <c r="D90" s="41"/>
      <c r="E90" s="41"/>
      <c r="F90" s="41"/>
      <c r="G90" s="41"/>
      <c r="H90" s="41"/>
      <c r="I90" s="41"/>
      <c r="K90" s="41"/>
    </row>
    <row r="91" spans="1:11">
      <c r="D91" s="41"/>
      <c r="E91" s="41"/>
      <c r="F91" s="41"/>
      <c r="G91" s="41"/>
      <c r="H91" s="41"/>
      <c r="I91" s="41"/>
      <c r="K91" s="41"/>
    </row>
    <row r="92" spans="1:11">
      <c r="D92" s="41"/>
      <c r="E92" s="41"/>
      <c r="F92" s="41"/>
      <c r="G92" s="41"/>
      <c r="H92" s="41"/>
      <c r="I92" s="41"/>
      <c r="K92" s="41"/>
    </row>
    <row r="93" spans="1:11">
      <c r="D93" s="41"/>
      <c r="E93" s="41"/>
      <c r="F93" s="41"/>
      <c r="G93" s="41"/>
      <c r="H93" s="41"/>
      <c r="I93" s="41"/>
      <c r="K93" s="41"/>
    </row>
    <row r="94" spans="1:11">
      <c r="D94" s="41"/>
      <c r="E94" s="41"/>
      <c r="F94" s="41"/>
      <c r="G94" s="41"/>
      <c r="H94" s="41"/>
      <c r="I94" s="41"/>
      <c r="K94" s="41"/>
    </row>
    <row r="95" spans="1:11">
      <c r="D95" s="41"/>
      <c r="E95" s="41"/>
      <c r="F95" s="41"/>
      <c r="G95" s="41"/>
      <c r="H95" s="41"/>
      <c r="I95" s="41"/>
      <c r="K95" s="41"/>
    </row>
    <row r="96" spans="1:11">
      <c r="D96" s="41"/>
      <c r="E96" s="41"/>
      <c r="F96" s="41"/>
      <c r="G96" s="41"/>
      <c r="H96" s="41"/>
      <c r="I96" s="41"/>
      <c r="K96" s="41"/>
    </row>
    <row r="97" spans="4:11">
      <c r="D97" s="41"/>
      <c r="E97" s="41"/>
      <c r="F97" s="41"/>
      <c r="G97" s="41"/>
      <c r="H97" s="41"/>
      <c r="I97" s="41"/>
      <c r="K97" s="41"/>
    </row>
    <row r="98" spans="4:11">
      <c r="D98" s="41"/>
      <c r="E98" s="41"/>
      <c r="F98" s="41"/>
      <c r="G98" s="41"/>
      <c r="H98" s="41"/>
      <c r="I98" s="41"/>
      <c r="K98" s="41"/>
    </row>
    <row r="99" spans="4:11">
      <c r="D99" s="41"/>
      <c r="E99" s="41"/>
      <c r="F99" s="41"/>
      <c r="G99" s="41"/>
      <c r="H99" s="41"/>
      <c r="I99" s="41"/>
      <c r="K99" s="41"/>
    </row>
    <row r="100" spans="4:11">
      <c r="D100" s="41"/>
      <c r="E100" s="41"/>
      <c r="F100" s="41"/>
      <c r="G100" s="41"/>
      <c r="H100" s="41"/>
      <c r="I100" s="41"/>
      <c r="K100" s="41"/>
    </row>
    <row r="101" spans="4:11">
      <c r="D101" s="41"/>
      <c r="E101" s="41"/>
      <c r="F101" s="41"/>
      <c r="G101" s="41"/>
      <c r="H101" s="41"/>
      <c r="I101" s="41"/>
      <c r="K101" s="41"/>
    </row>
    <row r="102" spans="4:11">
      <c r="D102" s="41"/>
      <c r="E102" s="41"/>
      <c r="F102" s="41"/>
      <c r="G102" s="41"/>
      <c r="H102" s="41"/>
      <c r="I102" s="41"/>
      <c r="K102" s="41"/>
    </row>
    <row r="103" spans="4:11">
      <c r="D103" s="41"/>
      <c r="E103" s="41"/>
      <c r="F103" s="41"/>
      <c r="G103" s="41"/>
      <c r="H103" s="41"/>
      <c r="I103" s="41"/>
      <c r="K103" s="41"/>
    </row>
    <row r="104" spans="4:11">
      <c r="D104" s="41"/>
      <c r="E104" s="41"/>
      <c r="F104" s="41"/>
      <c r="G104" s="41"/>
      <c r="H104" s="41"/>
      <c r="I104" s="41"/>
      <c r="K104" s="41"/>
    </row>
    <row r="105" spans="4:11">
      <c r="D105" s="41"/>
      <c r="E105" s="41"/>
      <c r="F105" s="41"/>
      <c r="G105" s="41"/>
      <c r="H105" s="41"/>
      <c r="I105" s="41"/>
      <c r="K105" s="41"/>
    </row>
    <row r="106" spans="4:11">
      <c r="D106" s="41"/>
      <c r="E106" s="41"/>
      <c r="F106" s="41"/>
      <c r="G106" s="41"/>
      <c r="H106" s="41"/>
      <c r="I106" s="41"/>
      <c r="K106" s="41"/>
    </row>
    <row r="107" spans="4:11">
      <c r="D107" s="41"/>
      <c r="E107" s="41"/>
      <c r="F107" s="41"/>
      <c r="G107" s="41"/>
      <c r="H107" s="41"/>
      <c r="I107" s="41"/>
      <c r="K107" s="41"/>
    </row>
    <row r="108" spans="4:11">
      <c r="D108" s="41"/>
      <c r="E108" s="41"/>
      <c r="F108" s="41"/>
      <c r="G108" s="41"/>
      <c r="H108" s="41"/>
      <c r="I108" s="41"/>
      <c r="K108" s="41"/>
    </row>
    <row r="109" spans="4:11">
      <c r="D109" s="41"/>
      <c r="E109" s="41"/>
      <c r="F109" s="41"/>
      <c r="G109" s="41"/>
      <c r="H109" s="41"/>
      <c r="I109" s="41"/>
      <c r="K109" s="41"/>
    </row>
    <row r="110" spans="4:11">
      <c r="D110" s="41"/>
      <c r="E110" s="41"/>
      <c r="F110" s="41"/>
      <c r="G110" s="41"/>
      <c r="H110" s="41"/>
      <c r="I110" s="41"/>
      <c r="K110" s="41"/>
    </row>
    <row r="111" spans="4:11">
      <c r="D111" s="41"/>
      <c r="E111" s="41"/>
      <c r="F111" s="41"/>
      <c r="G111" s="41"/>
      <c r="H111" s="41"/>
      <c r="I111" s="41"/>
      <c r="K111" s="41"/>
    </row>
    <row r="112" spans="4:11">
      <c r="D112" s="41"/>
      <c r="E112" s="41"/>
      <c r="F112" s="41"/>
      <c r="G112" s="41"/>
      <c r="H112" s="41"/>
      <c r="I112" s="41"/>
      <c r="K112" s="41"/>
    </row>
    <row r="113" spans="4:11">
      <c r="D113" s="41"/>
      <c r="E113" s="41"/>
      <c r="F113" s="41"/>
      <c r="G113" s="41"/>
      <c r="H113" s="41"/>
      <c r="I113" s="41"/>
      <c r="K113" s="41"/>
    </row>
    <row r="114" spans="4:11">
      <c r="D114" s="41"/>
      <c r="E114" s="41"/>
      <c r="F114" s="41"/>
      <c r="G114" s="41"/>
      <c r="H114" s="41"/>
      <c r="I114" s="41"/>
      <c r="K114" s="41"/>
    </row>
    <row r="115" spans="4:11">
      <c r="D115" s="41"/>
      <c r="E115" s="41"/>
      <c r="F115" s="41"/>
      <c r="G115" s="41"/>
      <c r="H115" s="41"/>
      <c r="I115" s="41"/>
      <c r="K115" s="41"/>
    </row>
    <row r="116" spans="4:11">
      <c r="D116" s="41"/>
      <c r="E116" s="41"/>
      <c r="F116" s="41"/>
      <c r="G116" s="41"/>
      <c r="H116" s="41"/>
      <c r="I116" s="41"/>
      <c r="K116" s="41"/>
    </row>
    <row r="117" spans="4:11">
      <c r="D117" s="41"/>
      <c r="E117" s="41"/>
      <c r="F117" s="41"/>
      <c r="G117" s="41"/>
      <c r="H117" s="41"/>
      <c r="I117" s="41"/>
      <c r="K117" s="41"/>
    </row>
    <row r="118" spans="4:11">
      <c r="D118" s="41"/>
      <c r="E118" s="41"/>
      <c r="F118" s="41"/>
      <c r="G118" s="41"/>
      <c r="H118" s="41"/>
      <c r="I118" s="41"/>
      <c r="K118" s="41"/>
    </row>
    <row r="119" spans="4:11">
      <c r="D119" s="41"/>
      <c r="E119" s="41"/>
      <c r="F119" s="41"/>
      <c r="G119" s="41"/>
      <c r="H119" s="41"/>
      <c r="I119" s="41"/>
      <c r="K119" s="41"/>
    </row>
    <row r="120" spans="4:11">
      <c r="D120" s="41"/>
      <c r="E120" s="41"/>
      <c r="F120" s="41"/>
      <c r="G120" s="41"/>
      <c r="H120" s="41"/>
      <c r="I120" s="41"/>
      <c r="K120" s="41"/>
    </row>
    <row r="121" spans="4:11">
      <c r="D121" s="41"/>
      <c r="E121" s="41"/>
      <c r="F121" s="41"/>
      <c r="G121" s="41"/>
      <c r="H121" s="41"/>
      <c r="I121" s="41"/>
      <c r="K121" s="41"/>
    </row>
    <row r="122" spans="4:11">
      <c r="D122" s="41"/>
      <c r="E122" s="41"/>
      <c r="F122" s="41"/>
      <c r="G122" s="41"/>
      <c r="H122" s="41"/>
      <c r="I122" s="41"/>
      <c r="K122" s="41"/>
    </row>
    <row r="123" spans="4:11">
      <c r="D123" s="41"/>
      <c r="E123" s="41"/>
      <c r="F123" s="41"/>
      <c r="G123" s="41"/>
      <c r="H123" s="41"/>
      <c r="I123" s="41"/>
      <c r="K123" s="41"/>
    </row>
    <row r="124" spans="4:11">
      <c r="D124" s="41"/>
      <c r="E124" s="41"/>
      <c r="F124" s="41"/>
      <c r="G124" s="41"/>
      <c r="H124" s="41"/>
      <c r="I124" s="41"/>
      <c r="K124" s="41"/>
    </row>
    <row r="125" spans="4:11">
      <c r="D125" s="41"/>
      <c r="E125" s="41"/>
      <c r="F125" s="41"/>
      <c r="G125" s="41"/>
      <c r="H125" s="41"/>
      <c r="I125" s="41"/>
      <c r="K125" s="41"/>
    </row>
    <row r="126" spans="4:11">
      <c r="D126" s="41"/>
      <c r="E126" s="41"/>
      <c r="F126" s="41"/>
      <c r="G126" s="41"/>
      <c r="H126" s="41"/>
      <c r="I126" s="41"/>
      <c r="K126" s="41"/>
    </row>
    <row r="127" spans="4:11">
      <c r="D127" s="41"/>
      <c r="E127" s="41"/>
      <c r="F127" s="41"/>
      <c r="G127" s="41"/>
      <c r="H127" s="41"/>
      <c r="I127" s="41"/>
      <c r="K127" s="41"/>
    </row>
    <row r="128" spans="4:11">
      <c r="D128" s="41"/>
      <c r="E128" s="41"/>
      <c r="F128" s="41"/>
      <c r="G128" s="41"/>
      <c r="H128" s="41"/>
      <c r="I128" s="41"/>
      <c r="K128" s="41"/>
    </row>
    <row r="129" spans="4:11">
      <c r="D129" s="41"/>
      <c r="E129" s="41"/>
      <c r="F129" s="41"/>
      <c r="G129" s="41"/>
      <c r="H129" s="41"/>
      <c r="I129" s="41"/>
      <c r="K129" s="41"/>
    </row>
    <row r="130" spans="4:11">
      <c r="D130" s="41"/>
      <c r="E130" s="41"/>
      <c r="F130" s="41"/>
      <c r="G130" s="41"/>
      <c r="H130" s="41"/>
      <c r="I130" s="41"/>
      <c r="K130" s="41"/>
    </row>
    <row r="131" spans="4:11">
      <c r="D131" s="41"/>
      <c r="E131" s="41"/>
      <c r="F131" s="41"/>
      <c r="G131" s="41"/>
      <c r="H131" s="41"/>
      <c r="I131" s="41"/>
      <c r="K131" s="41"/>
    </row>
    <row r="132" spans="4:11">
      <c r="D132" s="41"/>
      <c r="E132" s="41"/>
      <c r="F132" s="41"/>
      <c r="G132" s="41"/>
      <c r="H132" s="41"/>
      <c r="I132" s="41"/>
      <c r="K132" s="41"/>
    </row>
    <row r="133" spans="4:11">
      <c r="D133" s="41"/>
      <c r="E133" s="41"/>
      <c r="F133" s="41"/>
      <c r="G133" s="41"/>
      <c r="H133" s="41"/>
      <c r="I133" s="41"/>
      <c r="K133" s="41"/>
    </row>
    <row r="134" spans="4:11">
      <c r="D134" s="41"/>
      <c r="E134" s="41"/>
      <c r="F134" s="41"/>
      <c r="G134" s="41"/>
      <c r="H134" s="41"/>
      <c r="I134" s="41"/>
      <c r="K134" s="41"/>
    </row>
    <row r="135" spans="4:11">
      <c r="D135" s="41"/>
      <c r="E135" s="41"/>
      <c r="F135" s="41"/>
      <c r="G135" s="41"/>
      <c r="H135" s="41"/>
      <c r="I135" s="41"/>
      <c r="K135" s="41"/>
    </row>
    <row r="136" spans="4:11">
      <c r="D136" s="41"/>
      <c r="E136" s="41"/>
      <c r="F136" s="41"/>
      <c r="G136" s="41"/>
      <c r="H136" s="41"/>
      <c r="I136" s="41"/>
      <c r="K136" s="41"/>
    </row>
    <row r="137" spans="4:11">
      <c r="D137" s="41"/>
      <c r="E137" s="41"/>
      <c r="F137" s="41"/>
      <c r="G137" s="41"/>
      <c r="H137" s="41"/>
      <c r="I137" s="41"/>
      <c r="K137" s="41"/>
    </row>
    <row r="138" spans="4:11">
      <c r="D138" s="41"/>
      <c r="E138" s="41"/>
      <c r="F138" s="41"/>
      <c r="G138" s="41"/>
      <c r="H138" s="41"/>
      <c r="I138" s="41"/>
      <c r="K138" s="41"/>
    </row>
    <row r="139" spans="4:11">
      <c r="D139" s="41"/>
      <c r="E139" s="41"/>
      <c r="F139" s="41"/>
      <c r="G139" s="41"/>
      <c r="H139" s="41"/>
      <c r="I139" s="41"/>
      <c r="K139" s="41"/>
    </row>
    <row r="140" spans="4:11">
      <c r="D140" s="41"/>
      <c r="E140" s="41"/>
      <c r="F140" s="41"/>
      <c r="G140" s="41"/>
      <c r="H140" s="41"/>
      <c r="I140" s="41"/>
      <c r="K140" s="41"/>
    </row>
    <row r="141" spans="4:11">
      <c r="D141" s="41"/>
      <c r="E141" s="41"/>
      <c r="F141" s="41"/>
      <c r="G141" s="41"/>
      <c r="H141" s="41"/>
      <c r="I141" s="41"/>
      <c r="K141" s="41"/>
    </row>
    <row r="142" spans="4:11">
      <c r="D142" s="41"/>
      <c r="E142" s="41"/>
      <c r="F142" s="41"/>
      <c r="G142" s="41"/>
      <c r="H142" s="41"/>
      <c r="I142" s="41"/>
      <c r="K142" s="41"/>
    </row>
    <row r="143" spans="4:11">
      <c r="D143" s="41"/>
      <c r="E143" s="41"/>
      <c r="F143" s="41"/>
      <c r="G143" s="41"/>
      <c r="H143" s="41"/>
      <c r="I143" s="41"/>
      <c r="K143" s="41"/>
    </row>
    <row r="144" spans="4:11">
      <c r="D144" s="41"/>
      <c r="E144" s="41"/>
      <c r="F144" s="41"/>
      <c r="G144" s="41"/>
      <c r="H144" s="41"/>
      <c r="I144" s="41"/>
      <c r="K144" s="41"/>
    </row>
    <row r="145" spans="4:11">
      <c r="D145" s="41"/>
      <c r="E145" s="41"/>
      <c r="F145" s="41"/>
      <c r="G145" s="41"/>
      <c r="H145" s="41"/>
      <c r="I145" s="41"/>
      <c r="K145" s="41"/>
    </row>
    <row r="146" spans="4:11">
      <c r="D146" s="41"/>
      <c r="E146" s="41"/>
      <c r="F146" s="41"/>
      <c r="G146" s="41"/>
      <c r="H146" s="41"/>
      <c r="I146" s="41"/>
      <c r="K146" s="41"/>
    </row>
    <row r="147" spans="4:11">
      <c r="D147" s="41"/>
      <c r="E147" s="41"/>
      <c r="F147" s="41"/>
      <c r="G147" s="41"/>
      <c r="H147" s="41"/>
      <c r="I147" s="41"/>
      <c r="K147" s="41"/>
    </row>
    <row r="148" spans="4:11">
      <c r="D148" s="41"/>
      <c r="E148" s="41"/>
      <c r="F148" s="41"/>
      <c r="G148" s="41"/>
      <c r="H148" s="41"/>
      <c r="I148" s="41"/>
      <c r="K148" s="41"/>
    </row>
    <row r="149" spans="4:11">
      <c r="D149" s="41"/>
      <c r="E149" s="41"/>
      <c r="F149" s="41"/>
      <c r="G149" s="41"/>
      <c r="H149" s="41"/>
      <c r="I149" s="41"/>
      <c r="K149" s="41"/>
    </row>
    <row r="150" spans="4:11">
      <c r="D150" s="41"/>
      <c r="E150" s="41"/>
      <c r="F150" s="41"/>
      <c r="G150" s="41"/>
      <c r="H150" s="41"/>
      <c r="I150" s="41"/>
      <c r="K150" s="41"/>
    </row>
    <row r="151" spans="4:11">
      <c r="D151" s="41"/>
      <c r="E151" s="41"/>
      <c r="F151" s="41"/>
      <c r="G151" s="41"/>
      <c r="H151" s="41"/>
      <c r="I151" s="41"/>
      <c r="K151" s="41"/>
    </row>
    <row r="152" spans="4:11">
      <c r="D152" s="41"/>
      <c r="E152" s="41"/>
      <c r="F152" s="41"/>
      <c r="G152" s="41"/>
      <c r="H152" s="41"/>
      <c r="I152" s="41"/>
      <c r="K152" s="41"/>
    </row>
    <row r="153" spans="4:11">
      <c r="D153" s="41"/>
      <c r="E153" s="41"/>
      <c r="F153" s="41"/>
      <c r="G153" s="41"/>
      <c r="H153" s="41"/>
      <c r="I153" s="41"/>
      <c r="K153" s="41"/>
    </row>
    <row r="154" spans="4:11">
      <c r="D154" s="41"/>
      <c r="E154" s="41"/>
      <c r="F154" s="41"/>
      <c r="G154" s="41"/>
      <c r="H154" s="41"/>
      <c r="I154" s="41"/>
      <c r="K154" s="41"/>
    </row>
    <row r="155" spans="4:11">
      <c r="D155" s="41"/>
      <c r="E155" s="41"/>
      <c r="F155" s="41"/>
      <c r="G155" s="41"/>
      <c r="H155" s="41"/>
      <c r="I155" s="41"/>
      <c r="K155" s="41"/>
    </row>
    <row r="156" spans="4:11">
      <c r="D156" s="41"/>
      <c r="E156" s="41"/>
      <c r="F156" s="41"/>
      <c r="G156" s="41"/>
      <c r="H156" s="41"/>
      <c r="I156" s="41"/>
      <c r="K156" s="41"/>
    </row>
    <row r="157" spans="4:11">
      <c r="D157" s="41"/>
      <c r="E157" s="41"/>
      <c r="F157" s="41"/>
      <c r="G157" s="41"/>
      <c r="H157" s="41"/>
      <c r="I157" s="41"/>
      <c r="K157" s="41"/>
    </row>
    <row r="158" spans="4:11">
      <c r="D158" s="41"/>
      <c r="E158" s="41"/>
      <c r="F158" s="41"/>
      <c r="G158" s="41"/>
      <c r="H158" s="41"/>
      <c r="I158" s="41"/>
      <c r="K158" s="41"/>
    </row>
    <row r="159" spans="4:11">
      <c r="D159" s="41"/>
      <c r="E159" s="41"/>
      <c r="F159" s="41"/>
      <c r="G159" s="41"/>
      <c r="H159" s="41"/>
      <c r="I159" s="41"/>
      <c r="K159" s="41"/>
    </row>
    <row r="160" spans="4:11">
      <c r="D160" s="41"/>
      <c r="E160" s="41"/>
      <c r="F160" s="41"/>
      <c r="G160" s="41"/>
      <c r="H160" s="41"/>
      <c r="I160" s="41"/>
      <c r="K160" s="41"/>
    </row>
    <row r="161" spans="4:11">
      <c r="D161" s="41"/>
      <c r="E161" s="41"/>
      <c r="F161" s="41"/>
      <c r="G161" s="41"/>
      <c r="H161" s="41"/>
      <c r="I161" s="41"/>
      <c r="K161" s="41"/>
    </row>
    <row r="162" spans="4:11">
      <c r="D162" s="41"/>
      <c r="E162" s="41"/>
      <c r="F162" s="41"/>
      <c r="G162" s="41"/>
      <c r="H162" s="41"/>
      <c r="I162" s="41"/>
      <c r="K162" s="41"/>
    </row>
    <row r="163" spans="4:11">
      <c r="D163" s="41"/>
      <c r="E163" s="41"/>
      <c r="F163" s="41"/>
      <c r="G163" s="41"/>
      <c r="H163" s="41"/>
      <c r="I163" s="41"/>
      <c r="K163" s="41"/>
    </row>
    <row r="164" spans="4:11">
      <c r="D164" s="41"/>
      <c r="E164" s="41"/>
      <c r="F164" s="41"/>
      <c r="G164" s="41"/>
      <c r="H164" s="41"/>
      <c r="I164" s="41"/>
      <c r="K164" s="41"/>
    </row>
    <row r="165" spans="4:11">
      <c r="D165" s="41"/>
      <c r="E165" s="41"/>
      <c r="F165" s="41"/>
      <c r="G165" s="41"/>
      <c r="H165" s="41"/>
      <c r="I165" s="41"/>
      <c r="K165" s="41"/>
    </row>
    <row r="166" spans="4:11">
      <c r="D166" s="41"/>
      <c r="E166" s="41"/>
      <c r="F166" s="41"/>
      <c r="G166" s="41"/>
      <c r="H166" s="41"/>
      <c r="I166" s="41"/>
      <c r="K166" s="41"/>
    </row>
    <row r="167" spans="4:11">
      <c r="D167" s="41"/>
      <c r="E167" s="41"/>
      <c r="F167" s="41"/>
      <c r="G167" s="41"/>
      <c r="H167" s="41"/>
      <c r="I167" s="41"/>
      <c r="K167" s="41"/>
    </row>
    <row r="168" spans="4:11">
      <c r="D168" s="41"/>
      <c r="E168" s="41"/>
      <c r="F168" s="41"/>
      <c r="G168" s="41"/>
      <c r="H168" s="41"/>
      <c r="I168" s="41"/>
      <c r="K168" s="41"/>
    </row>
    <row r="169" spans="4:11">
      <c r="D169" s="41"/>
      <c r="E169" s="41"/>
      <c r="F169" s="41"/>
      <c r="G169" s="41"/>
      <c r="H169" s="41"/>
      <c r="I169" s="41"/>
      <c r="K169" s="41"/>
    </row>
    <row r="170" spans="4:11">
      <c r="D170" s="41"/>
      <c r="E170" s="41"/>
      <c r="F170" s="41"/>
      <c r="G170" s="41"/>
      <c r="H170" s="41"/>
      <c r="I170" s="41"/>
      <c r="K170" s="41"/>
    </row>
    <row r="171" spans="4:11">
      <c r="D171" s="41"/>
      <c r="E171" s="41"/>
      <c r="F171" s="41"/>
      <c r="G171" s="41"/>
      <c r="H171" s="41"/>
      <c r="I171" s="41"/>
      <c r="K171" s="41"/>
    </row>
    <row r="172" spans="4:11">
      <c r="D172" s="41"/>
      <c r="E172" s="41"/>
      <c r="F172" s="41"/>
      <c r="G172" s="41"/>
      <c r="H172" s="41"/>
      <c r="I172" s="41"/>
      <c r="K172" s="41"/>
    </row>
    <row r="173" spans="4:11">
      <c r="D173" s="41"/>
      <c r="E173" s="41"/>
      <c r="F173" s="41"/>
      <c r="G173" s="41"/>
      <c r="H173" s="41"/>
      <c r="I173" s="41"/>
      <c r="K173" s="41"/>
    </row>
    <row r="174" spans="4:11">
      <c r="D174" s="41"/>
      <c r="E174" s="41"/>
      <c r="F174" s="41"/>
      <c r="G174" s="41"/>
      <c r="H174" s="41"/>
      <c r="I174" s="41"/>
      <c r="K174" s="41"/>
    </row>
    <row r="175" spans="4:11">
      <c r="D175" s="41"/>
      <c r="E175" s="41"/>
      <c r="F175" s="41"/>
      <c r="G175" s="41"/>
      <c r="H175" s="41"/>
      <c r="I175" s="41"/>
      <c r="K175" s="41"/>
    </row>
    <row r="176" spans="4:11">
      <c r="D176" s="41"/>
      <c r="E176" s="41"/>
      <c r="F176" s="41"/>
      <c r="G176" s="41"/>
      <c r="H176" s="41"/>
      <c r="I176" s="41"/>
      <c r="K176" s="41"/>
    </row>
    <row r="177" spans="4:11">
      <c r="D177" s="41"/>
      <c r="E177" s="41"/>
      <c r="F177" s="41"/>
      <c r="G177" s="41"/>
      <c r="H177" s="41"/>
      <c r="I177" s="41"/>
      <c r="K177" s="41"/>
    </row>
    <row r="178" spans="4:11">
      <c r="D178" s="41"/>
      <c r="E178" s="41"/>
      <c r="F178" s="41"/>
      <c r="G178" s="41"/>
      <c r="H178" s="41"/>
      <c r="I178" s="41"/>
      <c r="K178" s="41"/>
    </row>
    <row r="179" spans="4:11">
      <c r="D179" s="41"/>
      <c r="E179" s="41"/>
      <c r="F179" s="41"/>
      <c r="G179" s="41"/>
      <c r="H179" s="41"/>
      <c r="I179" s="41"/>
      <c r="K179" s="41"/>
    </row>
    <row r="180" spans="4:11">
      <c r="D180" s="41"/>
      <c r="E180" s="41"/>
      <c r="F180" s="41"/>
      <c r="G180" s="41"/>
      <c r="H180" s="41"/>
      <c r="I180" s="41"/>
      <c r="K180" s="41"/>
    </row>
    <row r="181" spans="4:11">
      <c r="D181" s="41"/>
      <c r="E181" s="41"/>
      <c r="F181" s="41"/>
      <c r="G181" s="41"/>
      <c r="H181" s="41"/>
      <c r="I181" s="41"/>
      <c r="K181" s="41"/>
    </row>
    <row r="182" spans="4:11">
      <c r="D182" s="41"/>
      <c r="E182" s="41"/>
      <c r="F182" s="41"/>
      <c r="G182" s="41"/>
      <c r="H182" s="41"/>
      <c r="I182" s="41"/>
      <c r="K182" s="41"/>
    </row>
    <row r="183" spans="4:11">
      <c r="D183" s="41"/>
      <c r="E183" s="41"/>
      <c r="F183" s="41"/>
      <c r="G183" s="41"/>
      <c r="H183" s="41"/>
      <c r="I183" s="41"/>
      <c r="K183" s="41"/>
    </row>
    <row r="184" spans="4:11">
      <c r="D184" s="41"/>
      <c r="E184" s="41"/>
      <c r="F184" s="41"/>
      <c r="G184" s="41"/>
      <c r="H184" s="41"/>
      <c r="I184" s="41"/>
      <c r="K184" s="41"/>
    </row>
    <row r="185" spans="4:11">
      <c r="D185" s="41"/>
      <c r="E185" s="41"/>
      <c r="F185" s="41"/>
      <c r="G185" s="41"/>
      <c r="H185" s="41"/>
      <c r="I185" s="41"/>
      <c r="K185" s="41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  <rowBreaks count="1" manualBreakCount="1">
    <brk id="3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0"/>
  <sheetViews>
    <sheetView showGridLines="0" tabSelected="1" topLeftCell="B1" zoomScale="90" zoomScaleNormal="90" zoomScaleSheetLayoutView="90" workbookViewId="0">
      <selection activeCell="H24" sqref="H24"/>
    </sheetView>
  </sheetViews>
  <sheetFormatPr defaultRowHeight="15.6"/>
  <cols>
    <col min="1" max="1" width="40.109375" style="73" customWidth="1"/>
    <col min="2" max="2" width="8.44140625" style="73" customWidth="1"/>
    <col min="3" max="3" width="24.33203125" style="73" customWidth="1"/>
    <col min="4" max="4" width="20.6640625" style="74" customWidth="1"/>
    <col min="5" max="5" width="17.109375" style="78" customWidth="1"/>
    <col min="6" max="6" width="14.6640625" style="74" customWidth="1"/>
    <col min="7" max="7" width="12.6640625" style="74" customWidth="1"/>
    <col min="8" max="8" width="17" style="74" customWidth="1"/>
    <col min="9" max="9" width="16.109375" style="53" customWidth="1"/>
    <col min="10" max="16384" width="8.88671875" style="53"/>
  </cols>
  <sheetData>
    <row r="1" spans="1:9">
      <c r="A1" s="236" t="s">
        <v>335</v>
      </c>
      <c r="B1" s="236"/>
      <c r="C1" s="236"/>
      <c r="D1" s="236"/>
      <c r="E1" s="236"/>
      <c r="F1" s="236"/>
      <c r="G1" s="236"/>
      <c r="H1" s="236"/>
      <c r="I1" s="52" t="s">
        <v>73</v>
      </c>
    </row>
    <row r="2" spans="1:9">
      <c r="A2" s="54"/>
      <c r="B2" s="72"/>
      <c r="C2" s="84"/>
      <c r="D2" s="76"/>
      <c r="E2" s="55"/>
      <c r="F2" s="56"/>
      <c r="G2" s="56"/>
      <c r="H2" s="56"/>
      <c r="I2" s="75"/>
    </row>
    <row r="3" spans="1:9">
      <c r="A3" s="237" t="s">
        <v>4</v>
      </c>
      <c r="B3" s="82"/>
      <c r="C3" s="82" t="s">
        <v>74</v>
      </c>
      <c r="D3" s="89"/>
      <c r="E3" s="87"/>
      <c r="F3" s="57" t="s">
        <v>5</v>
      </c>
      <c r="G3" s="58"/>
      <c r="H3" s="58"/>
      <c r="I3" s="96"/>
    </row>
    <row r="4" spans="1:9">
      <c r="A4" s="238"/>
      <c r="B4" s="83" t="s">
        <v>16</v>
      </c>
      <c r="C4" s="83" t="s">
        <v>75</v>
      </c>
      <c r="D4" s="90" t="s">
        <v>34</v>
      </c>
      <c r="E4" s="241" t="s">
        <v>338</v>
      </c>
      <c r="F4" s="94" t="s">
        <v>6</v>
      </c>
      <c r="G4" s="98" t="s">
        <v>9</v>
      </c>
      <c r="H4" s="98"/>
      <c r="I4" s="97" t="s">
        <v>2</v>
      </c>
    </row>
    <row r="5" spans="1:9">
      <c r="A5" s="238"/>
      <c r="B5" s="83" t="s">
        <v>17</v>
      </c>
      <c r="C5" s="83" t="s">
        <v>39</v>
      </c>
      <c r="D5" s="90" t="s">
        <v>35</v>
      </c>
      <c r="E5" s="242"/>
      <c r="F5" s="93" t="s">
        <v>7</v>
      </c>
      <c r="G5" s="59" t="s">
        <v>10</v>
      </c>
      <c r="H5" s="59" t="s">
        <v>11</v>
      </c>
      <c r="I5" s="97" t="s">
        <v>3</v>
      </c>
    </row>
    <row r="6" spans="1:9">
      <c r="A6" s="238"/>
      <c r="B6" s="83" t="s">
        <v>18</v>
      </c>
      <c r="C6" s="85" t="s">
        <v>40</v>
      </c>
      <c r="D6" s="90" t="s">
        <v>3</v>
      </c>
      <c r="E6" s="242"/>
      <c r="F6" s="93" t="s">
        <v>8</v>
      </c>
      <c r="G6" s="59"/>
      <c r="H6" s="59"/>
      <c r="I6" s="97"/>
    </row>
    <row r="7" spans="1:9">
      <c r="A7" s="239"/>
      <c r="B7" s="81"/>
      <c r="C7" s="86"/>
      <c r="D7" s="91"/>
      <c r="E7" s="243"/>
      <c r="F7" s="95"/>
      <c r="G7" s="99"/>
      <c r="H7" s="99"/>
      <c r="I7" s="92"/>
    </row>
    <row r="8" spans="1:9">
      <c r="A8" s="61">
        <v>1</v>
      </c>
      <c r="B8" s="80">
        <v>2</v>
      </c>
      <c r="C8" s="61">
        <v>3</v>
      </c>
      <c r="D8" s="88" t="s">
        <v>0</v>
      </c>
      <c r="E8" s="92">
        <v>5</v>
      </c>
      <c r="F8" s="92" t="s">
        <v>12</v>
      </c>
      <c r="G8" s="92" t="s">
        <v>13</v>
      </c>
      <c r="H8" s="92" t="s">
        <v>14</v>
      </c>
      <c r="I8" s="92" t="s">
        <v>15</v>
      </c>
    </row>
    <row r="9" spans="1:9" ht="31.2">
      <c r="A9" s="62" t="s">
        <v>76</v>
      </c>
      <c r="B9" s="63" t="s">
        <v>77</v>
      </c>
      <c r="C9" s="63" t="s">
        <v>19</v>
      </c>
      <c r="D9" s="145">
        <f>D22+D23</f>
        <v>850000</v>
      </c>
      <c r="E9" s="64">
        <f>E21</f>
        <v>-1096916.2400000002</v>
      </c>
      <c r="F9" s="64"/>
      <c r="G9" s="64"/>
      <c r="H9" s="64">
        <f>H21</f>
        <v>-1096916.2400000002</v>
      </c>
      <c r="I9" s="60"/>
    </row>
    <row r="10" spans="1:9">
      <c r="A10" s="62" t="s">
        <v>78</v>
      </c>
      <c r="B10" s="63"/>
      <c r="C10" s="63"/>
      <c r="D10" s="102"/>
      <c r="E10" s="64"/>
      <c r="F10" s="64"/>
      <c r="G10" s="64"/>
      <c r="H10" s="64"/>
      <c r="I10" s="60"/>
    </row>
    <row r="11" spans="1:9" ht="31.2">
      <c r="A11" s="62" t="s">
        <v>79</v>
      </c>
      <c r="B11" s="63" t="s">
        <v>80</v>
      </c>
      <c r="C11" s="60" t="s">
        <v>19</v>
      </c>
      <c r="D11" s="102"/>
      <c r="E11" s="64"/>
      <c r="F11" s="64"/>
      <c r="G11" s="64"/>
      <c r="H11" s="64"/>
      <c r="I11" s="60"/>
    </row>
    <row r="12" spans="1:9">
      <c r="A12" s="62" t="s">
        <v>81</v>
      </c>
      <c r="B12" s="63"/>
      <c r="C12" s="60"/>
      <c r="D12" s="102"/>
      <c r="E12" s="64"/>
      <c r="F12" s="64"/>
      <c r="G12" s="64"/>
      <c r="H12" s="64"/>
      <c r="I12" s="60"/>
    </row>
    <row r="13" spans="1:9">
      <c r="A13" s="62"/>
      <c r="B13" s="65"/>
      <c r="C13" s="60"/>
      <c r="D13" s="102"/>
      <c r="E13" s="64"/>
      <c r="F13" s="64"/>
      <c r="G13" s="64"/>
      <c r="H13" s="64"/>
      <c r="I13" s="60"/>
    </row>
    <row r="14" spans="1:9">
      <c r="A14" s="62"/>
      <c r="B14" s="65"/>
      <c r="C14" s="60"/>
      <c r="D14" s="102"/>
      <c r="E14" s="64"/>
      <c r="F14" s="64"/>
      <c r="G14" s="64"/>
      <c r="H14" s="64"/>
      <c r="I14" s="60"/>
    </row>
    <row r="15" spans="1:9">
      <c r="A15" s="62"/>
      <c r="B15" s="65"/>
      <c r="C15" s="60"/>
      <c r="D15" s="102"/>
      <c r="E15" s="64"/>
      <c r="F15" s="64"/>
      <c r="G15" s="64"/>
      <c r="H15" s="64"/>
      <c r="I15" s="60"/>
    </row>
    <row r="16" spans="1:9">
      <c r="A16" s="62"/>
      <c r="B16" s="65"/>
      <c r="C16" s="60"/>
      <c r="D16" s="102"/>
      <c r="E16" s="64"/>
      <c r="F16" s="64"/>
      <c r="G16" s="64"/>
      <c r="H16" s="64"/>
      <c r="I16" s="60"/>
    </row>
    <row r="17" spans="1:9" ht="31.2">
      <c r="A17" s="62" t="s">
        <v>82</v>
      </c>
      <c r="B17" s="63" t="s">
        <v>83</v>
      </c>
      <c r="C17" s="60" t="s">
        <v>19</v>
      </c>
      <c r="D17" s="102"/>
      <c r="E17" s="64"/>
      <c r="F17" s="64"/>
      <c r="G17" s="64"/>
      <c r="H17" s="64"/>
      <c r="I17" s="60"/>
    </row>
    <row r="18" spans="1:9">
      <c r="A18" s="62" t="s">
        <v>81</v>
      </c>
      <c r="B18" s="63"/>
      <c r="C18" s="60"/>
      <c r="D18" s="102"/>
      <c r="E18" s="64"/>
      <c r="F18" s="64"/>
      <c r="G18" s="64"/>
      <c r="H18" s="64"/>
      <c r="I18" s="60"/>
    </row>
    <row r="19" spans="1:9">
      <c r="A19" s="62"/>
      <c r="B19" s="63"/>
      <c r="C19" s="60"/>
      <c r="D19" s="102"/>
      <c r="E19" s="64"/>
      <c r="F19" s="64"/>
      <c r="G19" s="64"/>
      <c r="H19" s="64"/>
      <c r="I19" s="60"/>
    </row>
    <row r="20" spans="1:9">
      <c r="A20" s="62"/>
      <c r="B20" s="63"/>
      <c r="C20" s="60"/>
      <c r="D20" s="102"/>
      <c r="E20" s="64"/>
      <c r="F20" s="64"/>
      <c r="G20" s="64"/>
      <c r="H20" s="64"/>
      <c r="I20" s="60"/>
    </row>
    <row r="21" spans="1:9">
      <c r="A21" s="62" t="s">
        <v>84</v>
      </c>
      <c r="B21" s="63" t="s">
        <v>85</v>
      </c>
      <c r="C21" s="60"/>
      <c r="D21" s="102"/>
      <c r="E21" s="64">
        <f>E22+E23</f>
        <v>-1096916.2400000002</v>
      </c>
      <c r="F21" s="64"/>
      <c r="G21" s="64"/>
      <c r="H21" s="64">
        <f>H22+H23</f>
        <v>-1096916.2400000002</v>
      </c>
      <c r="I21" s="60"/>
    </row>
    <row r="22" spans="1:9">
      <c r="A22" s="62" t="s">
        <v>86</v>
      </c>
      <c r="B22" s="63" t="s">
        <v>87</v>
      </c>
      <c r="C22" s="60" t="s">
        <v>88</v>
      </c>
      <c r="D22" s="64">
        <v>-16871800</v>
      </c>
      <c r="E22" s="64">
        <v>-5520672.4800000004</v>
      </c>
      <c r="F22" s="64"/>
      <c r="G22" s="64"/>
      <c r="H22" s="64">
        <f>E22</f>
        <v>-5520672.4800000004</v>
      </c>
      <c r="I22" s="60" t="s">
        <v>19</v>
      </c>
    </row>
    <row r="23" spans="1:9">
      <c r="A23" s="62" t="s">
        <v>89</v>
      </c>
      <c r="B23" s="63" t="s">
        <v>90</v>
      </c>
      <c r="C23" s="60" t="s">
        <v>91</v>
      </c>
      <c r="D23" s="64">
        <v>17721800</v>
      </c>
      <c r="E23" s="64">
        <v>4423756.24</v>
      </c>
      <c r="F23" s="64"/>
      <c r="G23" s="64"/>
      <c r="H23" s="64">
        <f>E23</f>
        <v>4423756.24</v>
      </c>
      <c r="I23" s="60" t="s">
        <v>19</v>
      </c>
    </row>
    <row r="24" spans="1:9" ht="31.2">
      <c r="A24" s="62" t="s">
        <v>92</v>
      </c>
      <c r="B24" s="63" t="s">
        <v>93</v>
      </c>
      <c r="C24" s="60" t="s">
        <v>19</v>
      </c>
      <c r="D24" s="60" t="s">
        <v>19</v>
      </c>
      <c r="E24" s="66"/>
      <c r="F24" s="60"/>
      <c r="G24" s="60"/>
      <c r="H24" s="60"/>
      <c r="I24" s="60" t="s">
        <v>19</v>
      </c>
    </row>
    <row r="25" spans="1:9" ht="46.8">
      <c r="A25" s="62" t="s">
        <v>94</v>
      </c>
      <c r="B25" s="63" t="s">
        <v>95</v>
      </c>
      <c r="C25" s="60" t="s">
        <v>19</v>
      </c>
      <c r="D25" s="60" t="s">
        <v>19</v>
      </c>
      <c r="E25" s="66"/>
      <c r="F25" s="60"/>
      <c r="G25" s="60" t="s">
        <v>19</v>
      </c>
      <c r="H25" s="60"/>
      <c r="I25" s="60" t="s">
        <v>19</v>
      </c>
    </row>
    <row r="26" spans="1:9">
      <c r="A26" s="62" t="s">
        <v>81</v>
      </c>
      <c r="B26" s="63"/>
      <c r="C26" s="60"/>
      <c r="D26" s="60"/>
      <c r="E26" s="66"/>
      <c r="F26" s="60"/>
      <c r="G26" s="60"/>
      <c r="H26" s="60"/>
      <c r="I26" s="60"/>
    </row>
    <row r="27" spans="1:9" ht="31.2">
      <c r="A27" s="62" t="s">
        <v>96</v>
      </c>
      <c r="B27" s="63" t="s">
        <v>97</v>
      </c>
      <c r="C27" s="60" t="s">
        <v>19</v>
      </c>
      <c r="D27" s="60" t="s">
        <v>19</v>
      </c>
      <c r="E27" s="66"/>
      <c r="F27" s="60" t="s">
        <v>19</v>
      </c>
      <c r="G27" s="60" t="s">
        <v>19</v>
      </c>
      <c r="H27" s="60"/>
      <c r="I27" s="60" t="s">
        <v>19</v>
      </c>
    </row>
    <row r="28" spans="1:9" ht="31.2">
      <c r="A28" s="62" t="s">
        <v>98</v>
      </c>
      <c r="B28" s="63" t="s">
        <v>99</v>
      </c>
      <c r="C28" s="60" t="s">
        <v>19</v>
      </c>
      <c r="D28" s="60" t="s">
        <v>19</v>
      </c>
      <c r="E28" s="66"/>
      <c r="F28" s="60"/>
      <c r="G28" s="60" t="s">
        <v>19</v>
      </c>
      <c r="H28" s="60"/>
      <c r="I28" s="60" t="s">
        <v>19</v>
      </c>
    </row>
    <row r="29" spans="1:9">
      <c r="A29" s="67"/>
      <c r="B29" s="68"/>
      <c r="C29" s="69"/>
      <c r="D29" s="69"/>
      <c r="E29" s="70"/>
      <c r="F29" s="69"/>
      <c r="G29" s="69"/>
      <c r="H29" s="69"/>
      <c r="I29" s="69"/>
    </row>
    <row r="30" spans="1:9">
      <c r="A30" s="71"/>
      <c r="B30" s="71"/>
      <c r="C30" s="69"/>
      <c r="D30" s="69"/>
      <c r="E30" s="70"/>
      <c r="F30" s="69"/>
      <c r="G30" s="69"/>
      <c r="H30" s="69"/>
      <c r="I30" s="69"/>
    </row>
    <row r="31" spans="1:9" ht="31.2" customHeight="1">
      <c r="A31" s="240" t="s">
        <v>285</v>
      </c>
      <c r="B31" s="240"/>
      <c r="D31" s="69" t="s">
        <v>206</v>
      </c>
      <c r="E31" s="221"/>
      <c r="F31" s="75"/>
      <c r="G31" s="75" t="s">
        <v>101</v>
      </c>
      <c r="H31" s="75" t="s">
        <v>102</v>
      </c>
      <c r="I31" s="69"/>
    </row>
    <row r="32" spans="1:9">
      <c r="A32" s="73" t="s">
        <v>286</v>
      </c>
      <c r="D32" s="73"/>
      <c r="E32" s="76" t="s">
        <v>100</v>
      </c>
      <c r="F32" s="77" t="s">
        <v>287</v>
      </c>
      <c r="H32" s="75"/>
      <c r="I32" s="75"/>
    </row>
    <row r="33" spans="1:9">
      <c r="D33" s="75"/>
      <c r="E33" s="76"/>
    </row>
    <row r="34" spans="1:9">
      <c r="A34" s="73" t="s">
        <v>103</v>
      </c>
      <c r="C34" s="74" t="s">
        <v>284</v>
      </c>
      <c r="D34" s="75"/>
      <c r="E34" s="76"/>
      <c r="F34" s="75"/>
      <c r="G34" s="75"/>
      <c r="H34" s="75"/>
      <c r="I34" s="75"/>
    </row>
    <row r="35" spans="1:9">
      <c r="C35" s="77"/>
      <c r="D35" s="75"/>
      <c r="E35" s="76"/>
      <c r="F35" s="75"/>
      <c r="G35" s="75"/>
      <c r="H35" s="75"/>
      <c r="I35" s="75"/>
    </row>
    <row r="36" spans="1:9">
      <c r="D36" s="75"/>
      <c r="E36" s="76"/>
      <c r="F36" s="75"/>
      <c r="G36" s="75"/>
      <c r="H36" s="75"/>
      <c r="I36" s="75"/>
    </row>
    <row r="37" spans="1:9">
      <c r="D37" s="75"/>
      <c r="E37" s="76"/>
      <c r="F37" s="75"/>
      <c r="G37" s="75"/>
      <c r="H37" s="75"/>
      <c r="I37" s="75"/>
    </row>
    <row r="38" spans="1:9">
      <c r="D38" s="78"/>
    </row>
    <row r="39" spans="1:9">
      <c r="D39" s="78"/>
    </row>
    <row r="40" spans="1:9">
      <c r="D40" s="79"/>
    </row>
  </sheetData>
  <mergeCells count="4">
    <mergeCell ref="A1:H1"/>
    <mergeCell ref="A3:A7"/>
    <mergeCell ref="A31:B31"/>
    <mergeCell ref="E4:E7"/>
  </mergeCells>
  <phoneticPr fontId="2" type="noConversion"/>
  <printOptions gridLinesSet="0"/>
  <pageMargins left="0.39370078740157483" right="0.39370078740157483" top="0.47" bottom="0.39370078740157483" header="0" footer="0"/>
  <pageSetup paperSize="9" scale="83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(2)</vt:lpstr>
      <vt:lpstr>расходы</vt:lpstr>
      <vt:lpstr>источники</vt:lpstr>
      <vt:lpstr>расходы!Заголовки_для_печати</vt:lpstr>
      <vt:lpstr>'Доходы (2)'!Область_печати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Главный бухгалтер</cp:lastModifiedBy>
  <cp:lastPrinted>2018-06-09T05:39:17Z</cp:lastPrinted>
  <dcterms:created xsi:type="dcterms:W3CDTF">1999-06-18T11:49:53Z</dcterms:created>
  <dcterms:modified xsi:type="dcterms:W3CDTF">2018-06-09T05:41:36Z</dcterms:modified>
</cp:coreProperties>
</file>