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20 ГОД\Мес.бюдж.отчет\01.02.20\"/>
    </mc:Choice>
  </mc:AlternateContent>
  <xr:revisionPtr revIDLastSave="0" documentId="13_ncr:1_{B4637BAF-7616-4143-A061-4261FDBB15D3}" xr6:coauthVersionLast="45" xr6:coauthVersionMax="45" xr10:uidLastSave="{00000000-0000-0000-0000-000000000000}"/>
  <bookViews>
    <workbookView xWindow="-120" yWindow="-120" windowWidth="21840" windowHeight="13140" tabRatio="601" activeTab="1" xr2:uid="{00000000-000D-0000-FFFF-FFFF00000000}"/>
  </bookViews>
  <sheets>
    <sheet name="Доходы" sheetId="19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Доходы!$A$1:$I$107</definedName>
    <definedName name="_xlnm.Print_Area" localSheetId="2">'источники (2)'!$A$1:$I$31</definedName>
    <definedName name="_xlnm.Print_Area" localSheetId="1">'расходы (2)'!$A$1:$K$85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9" l="1"/>
  <c r="E18" i="9"/>
  <c r="D18" i="9"/>
  <c r="F85" i="8"/>
  <c r="J10" i="8"/>
  <c r="I10" i="8"/>
  <c r="F10" i="8"/>
  <c r="E62" i="8"/>
  <c r="F62" i="8"/>
  <c r="G62" i="8"/>
  <c r="H62" i="8"/>
  <c r="I62" i="8"/>
  <c r="E60" i="8"/>
  <c r="F60" i="8"/>
  <c r="G60" i="8"/>
  <c r="H60" i="8"/>
  <c r="I60" i="8"/>
  <c r="E55" i="8"/>
  <c r="F55" i="8"/>
  <c r="G55" i="8"/>
  <c r="H55" i="8"/>
  <c r="I55" i="8"/>
  <c r="F50" i="8"/>
  <c r="F39" i="8"/>
  <c r="F37" i="8"/>
  <c r="D55" i="8"/>
  <c r="D74" i="8"/>
  <c r="J71" i="8"/>
  <c r="J68" i="8"/>
  <c r="D10" i="8"/>
  <c r="I51" i="8"/>
  <c r="J51" i="8"/>
  <c r="E50" i="8"/>
  <c r="G50" i="8"/>
  <c r="H50" i="8"/>
  <c r="D50" i="8"/>
  <c r="E46" i="8"/>
  <c r="F46" i="8"/>
  <c r="G46" i="8"/>
  <c r="H46" i="8"/>
  <c r="E37" i="8"/>
  <c r="G37" i="8"/>
  <c r="H37" i="8"/>
  <c r="D37" i="8"/>
  <c r="D23" i="19"/>
  <c r="D24" i="19"/>
  <c r="E25" i="19"/>
  <c r="H25" i="19" s="1"/>
  <c r="I25" i="19" s="1"/>
  <c r="H26" i="19"/>
  <c r="I26" i="19"/>
  <c r="H27" i="19"/>
  <c r="I27" i="19"/>
  <c r="H28" i="19"/>
  <c r="I28" i="19"/>
  <c r="H29" i="19"/>
  <c r="I29" i="19"/>
  <c r="H30" i="19"/>
  <c r="I30" i="19"/>
  <c r="E31" i="19"/>
  <c r="H31" i="19"/>
  <c r="I31" i="19"/>
  <c r="H32" i="19"/>
  <c r="I32" i="19"/>
  <c r="H33" i="19"/>
  <c r="I33" i="19" s="1"/>
  <c r="H34" i="19"/>
  <c r="I34" i="19"/>
  <c r="E35" i="19"/>
  <c r="H35" i="19"/>
  <c r="I35" i="19"/>
  <c r="H36" i="19"/>
  <c r="I36" i="19"/>
  <c r="H37" i="19"/>
  <c r="I37" i="19"/>
  <c r="H38" i="19"/>
  <c r="I38" i="19"/>
  <c r="H39" i="19"/>
  <c r="I39" i="19"/>
  <c r="D40" i="19"/>
  <c r="D41" i="19"/>
  <c r="E42" i="19"/>
  <c r="E41" i="19" s="1"/>
  <c r="H42" i="19"/>
  <c r="I42" i="19" s="1"/>
  <c r="H43" i="19"/>
  <c r="I43" i="19"/>
  <c r="H44" i="19"/>
  <c r="I44" i="19"/>
  <c r="H45" i="19"/>
  <c r="I45" i="19" s="1"/>
  <c r="D46" i="19"/>
  <c r="E46" i="19"/>
  <c r="H46" i="19"/>
  <c r="I46" i="19"/>
  <c r="H47" i="19"/>
  <c r="I47" i="19" s="1"/>
  <c r="D49" i="19"/>
  <c r="E50" i="19"/>
  <c r="E49" i="19" s="1"/>
  <c r="H50" i="19"/>
  <c r="I50" i="19"/>
  <c r="H51" i="19"/>
  <c r="I51" i="19"/>
  <c r="H52" i="19"/>
  <c r="I52" i="19"/>
  <c r="H53" i="19"/>
  <c r="I53" i="19"/>
  <c r="D55" i="19"/>
  <c r="E55" i="19"/>
  <c r="H55" i="19" s="1"/>
  <c r="D56" i="19"/>
  <c r="E56" i="19"/>
  <c r="H56" i="19"/>
  <c r="I56" i="19"/>
  <c r="H57" i="19"/>
  <c r="I57" i="19"/>
  <c r="H58" i="19"/>
  <c r="I58" i="19"/>
  <c r="H59" i="19"/>
  <c r="I59" i="19"/>
  <c r="H60" i="19"/>
  <c r="I60" i="19"/>
  <c r="D61" i="19"/>
  <c r="D54" i="19" s="1"/>
  <c r="E61" i="19"/>
  <c r="H61" i="19"/>
  <c r="I61" i="19"/>
  <c r="E62" i="19"/>
  <c r="H62" i="19"/>
  <c r="I62" i="19"/>
  <c r="H63" i="19"/>
  <c r="I63" i="19"/>
  <c r="H64" i="19"/>
  <c r="I64" i="19" s="1"/>
  <c r="H65" i="19"/>
  <c r="I65" i="19"/>
  <c r="D66" i="19"/>
  <c r="D67" i="19"/>
  <c r="E68" i="19"/>
  <c r="H68" i="19" s="1"/>
  <c r="I68" i="19" s="1"/>
  <c r="H69" i="19"/>
  <c r="I69" i="19"/>
  <c r="D70" i="19"/>
  <c r="E70" i="19"/>
  <c r="H70" i="19" s="1"/>
  <c r="D71" i="19"/>
  <c r="E71" i="19"/>
  <c r="H71" i="19"/>
  <c r="I71" i="19"/>
  <c r="D72" i="19"/>
  <c r="E72" i="19"/>
  <c r="H72" i="19"/>
  <c r="I72" i="19"/>
  <c r="H73" i="19"/>
  <c r="I73" i="19"/>
  <c r="D75" i="19"/>
  <c r="D74" i="19" s="1"/>
  <c r="E75" i="19"/>
  <c r="H75" i="19" s="1"/>
  <c r="D76" i="19"/>
  <c r="E76" i="19"/>
  <c r="H76" i="19"/>
  <c r="I76" i="19"/>
  <c r="H77" i="19"/>
  <c r="I77" i="19"/>
  <c r="D78" i="19"/>
  <c r="E78" i="19"/>
  <c r="H78" i="19"/>
  <c r="I78" i="19"/>
  <c r="D79" i="19"/>
  <c r="E79" i="19"/>
  <c r="H79" i="19"/>
  <c r="I79" i="19"/>
  <c r="H80" i="19"/>
  <c r="I80" i="19"/>
  <c r="D82" i="19"/>
  <c r="D81" i="19" s="1"/>
  <c r="E82" i="19"/>
  <c r="H82" i="19" s="1"/>
  <c r="D83" i="19"/>
  <c r="E83" i="19"/>
  <c r="H83" i="19"/>
  <c r="I83" i="19"/>
  <c r="H84" i="19"/>
  <c r="I84" i="19"/>
  <c r="D85" i="19"/>
  <c r="E85" i="19"/>
  <c r="H85" i="19"/>
  <c r="I85" i="19"/>
  <c r="D86" i="19"/>
  <c r="E86" i="19"/>
  <c r="H86" i="19"/>
  <c r="I86" i="19"/>
  <c r="H87" i="19"/>
  <c r="I87" i="19"/>
  <c r="E89" i="19"/>
  <c r="E88" i="19" s="1"/>
  <c r="H88" i="19" s="1"/>
  <c r="I88" i="19" s="1"/>
  <c r="H89" i="19"/>
  <c r="I89" i="19"/>
  <c r="H90" i="19"/>
  <c r="I90" i="19"/>
  <c r="D93" i="19"/>
  <c r="E93" i="19"/>
  <c r="H93" i="19" s="1"/>
  <c r="D94" i="19"/>
  <c r="E94" i="19"/>
  <c r="H94" i="19"/>
  <c r="I94" i="19"/>
  <c r="H95" i="19"/>
  <c r="I95" i="19"/>
  <c r="D96" i="19"/>
  <c r="E96" i="19"/>
  <c r="H96" i="19"/>
  <c r="I96" i="19"/>
  <c r="E97" i="19"/>
  <c r="H97" i="19"/>
  <c r="I97" i="19"/>
  <c r="H98" i="19"/>
  <c r="I98" i="19"/>
  <c r="H99" i="19"/>
  <c r="I99" i="19" s="1"/>
  <c r="E100" i="19"/>
  <c r="H100" i="19"/>
  <c r="H101" i="19"/>
  <c r="I101" i="19" s="1"/>
  <c r="D102" i="19"/>
  <c r="D100" i="19" s="1"/>
  <c r="I100" i="19" s="1"/>
  <c r="H102" i="19"/>
  <c r="I102" i="19"/>
  <c r="H103" i="19"/>
  <c r="I103" i="19"/>
  <c r="E104" i="19"/>
  <c r="H104" i="19"/>
  <c r="I104" i="19"/>
  <c r="H105" i="19"/>
  <c r="I105" i="19"/>
  <c r="H106" i="19"/>
  <c r="I106" i="19" s="1"/>
  <c r="H107" i="19"/>
  <c r="I107" i="19"/>
  <c r="D108" i="19"/>
  <c r="H49" i="19" l="1"/>
  <c r="I74" i="19"/>
  <c r="I55" i="19"/>
  <c r="D48" i="19"/>
  <c r="H41" i="19"/>
  <c r="I41" i="19" s="1"/>
  <c r="E40" i="19"/>
  <c r="H40" i="19" s="1"/>
  <c r="I40" i="19" s="1"/>
  <c r="I81" i="19"/>
  <c r="I70" i="19"/>
  <c r="D92" i="19"/>
  <c r="E67" i="19"/>
  <c r="I49" i="19"/>
  <c r="E24" i="19"/>
  <c r="I93" i="19"/>
  <c r="E92" i="19"/>
  <c r="I82" i="19"/>
  <c r="E81" i="19"/>
  <c r="H81" i="19" s="1"/>
  <c r="I75" i="19"/>
  <c r="E74" i="19"/>
  <c r="H74" i="19" s="1"/>
  <c r="E54" i="19"/>
  <c r="H54" i="19" s="1"/>
  <c r="I54" i="19" s="1"/>
  <c r="H92" i="19" l="1"/>
  <c r="I92" i="19" s="1"/>
  <c r="E91" i="19"/>
  <c r="H91" i="19" s="1"/>
  <c r="H24" i="19"/>
  <c r="I24" i="19" s="1"/>
  <c r="E23" i="19"/>
  <c r="E48" i="19"/>
  <c r="H48" i="19" s="1"/>
  <c r="E66" i="19"/>
  <c r="H66" i="19" s="1"/>
  <c r="I66" i="19" s="1"/>
  <c r="H67" i="19"/>
  <c r="I67" i="19" s="1"/>
  <c r="D22" i="19"/>
  <c r="I48" i="19"/>
  <c r="D91" i="19"/>
  <c r="D21" i="19" l="1"/>
  <c r="I91" i="19"/>
  <c r="E22" i="19"/>
  <c r="H23" i="19"/>
  <c r="I23" i="19" s="1"/>
  <c r="H22" i="19" l="1"/>
  <c r="I22" i="19" s="1"/>
  <c r="E21" i="19"/>
  <c r="H21" i="19" s="1"/>
  <c r="I21" i="19" s="1"/>
  <c r="E74" i="8" l="1"/>
  <c r="F74" i="8"/>
  <c r="G74" i="8"/>
  <c r="H74" i="8"/>
  <c r="I49" i="8"/>
  <c r="D62" i="8" l="1"/>
  <c r="D46" i="8"/>
  <c r="I77" i="8"/>
  <c r="J18" i="8" l="1"/>
  <c r="I18" i="8"/>
  <c r="I29" i="8" l="1"/>
  <c r="J29" i="8"/>
  <c r="I32" i="8" l="1"/>
  <c r="J32" i="8"/>
  <c r="F58" i="8" l="1"/>
  <c r="D80" i="8" l="1"/>
  <c r="D60" i="8"/>
  <c r="D82" i="8"/>
  <c r="J77" i="8"/>
  <c r="J78" i="8" s="1"/>
  <c r="E78" i="8"/>
  <c r="F78" i="8"/>
  <c r="G78" i="8"/>
  <c r="H78" i="8"/>
  <c r="I78" i="8"/>
  <c r="D78" i="8"/>
  <c r="E76" i="8"/>
  <c r="G76" i="8"/>
  <c r="H76" i="8"/>
  <c r="D76" i="8"/>
  <c r="J49" i="8"/>
  <c r="I48" i="8"/>
  <c r="I47" i="8"/>
  <c r="I50" i="8" s="1"/>
  <c r="J44" i="8"/>
  <c r="I44" i="8"/>
  <c r="J30" i="8"/>
  <c r="I12" i="8"/>
  <c r="I36" i="8"/>
  <c r="I34" i="8"/>
  <c r="I33" i="8"/>
  <c r="I31" i="8"/>
  <c r="I28" i="8"/>
  <c r="I27" i="8"/>
  <c r="I26" i="8"/>
  <c r="I25" i="8"/>
  <c r="I23" i="8"/>
  <c r="I22" i="8"/>
  <c r="I19" i="8"/>
  <c r="I14" i="8"/>
  <c r="I17" i="8"/>
  <c r="J36" i="8"/>
  <c r="J34" i="8"/>
  <c r="J33" i="8"/>
  <c r="J31" i="8"/>
  <c r="J28" i="8"/>
  <c r="J27" i="8"/>
  <c r="J26" i="8"/>
  <c r="J25" i="8"/>
  <c r="J23" i="8"/>
  <c r="J22" i="8"/>
  <c r="J19" i="8"/>
  <c r="J14" i="8"/>
  <c r="J17" i="8"/>
  <c r="J11" i="8"/>
  <c r="J13" i="8"/>
  <c r="J24" i="8"/>
  <c r="J41" i="8"/>
  <c r="J42" i="8"/>
  <c r="J43" i="8"/>
  <c r="J45" i="8"/>
  <c r="J47" i="8"/>
  <c r="J48" i="8"/>
  <c r="J56" i="8"/>
  <c r="J57" i="8"/>
  <c r="J59" i="8"/>
  <c r="J61" i="8"/>
  <c r="J63" i="8"/>
  <c r="J64" i="8"/>
  <c r="J65" i="8"/>
  <c r="J66" i="8"/>
  <c r="J67" i="8"/>
  <c r="J70" i="8"/>
  <c r="J72" i="8"/>
  <c r="J73" i="8"/>
  <c r="J79" i="8"/>
  <c r="J81" i="8"/>
  <c r="J83" i="8"/>
  <c r="I61" i="8"/>
  <c r="J40" i="8"/>
  <c r="J52" i="8"/>
  <c r="J55" i="8" s="1"/>
  <c r="J69" i="8"/>
  <c r="F82" i="8"/>
  <c r="I82" i="8" s="1"/>
  <c r="E82" i="8"/>
  <c r="G58" i="8"/>
  <c r="G82" i="8"/>
  <c r="H58" i="8"/>
  <c r="H82" i="8"/>
  <c r="I41" i="8"/>
  <c r="I42" i="8"/>
  <c r="I45" i="8"/>
  <c r="I43" i="8"/>
  <c r="I40" i="8"/>
  <c r="I56" i="8"/>
  <c r="I57" i="8"/>
  <c r="I63" i="8"/>
  <c r="I66" i="8"/>
  <c r="I73" i="8"/>
  <c r="I72" i="8"/>
  <c r="I70" i="8"/>
  <c r="I67" i="8"/>
  <c r="I65" i="8"/>
  <c r="I64" i="8"/>
  <c r="I79" i="8"/>
  <c r="D39" i="8"/>
  <c r="D58" i="8"/>
  <c r="J58" i="8" s="1"/>
  <c r="F80" i="8"/>
  <c r="I80" i="8" s="1"/>
  <c r="E58" i="8"/>
  <c r="D16" i="8"/>
  <c r="D15" i="8" s="1"/>
  <c r="E16" i="8"/>
  <c r="F16" i="8" s="1"/>
  <c r="I16" i="8" s="1"/>
  <c r="D21" i="8"/>
  <c r="D20" i="8" s="1"/>
  <c r="E20" i="8"/>
  <c r="F20" i="8" s="1"/>
  <c r="F21" i="8"/>
  <c r="I21" i="8" s="1"/>
  <c r="I24" i="8"/>
  <c r="K37" i="8"/>
  <c r="F38" i="8"/>
  <c r="J38" i="8" s="1"/>
  <c r="I39" i="8"/>
  <c r="K55" i="8"/>
  <c r="K58" i="8" s="1"/>
  <c r="I59" i="8"/>
  <c r="F76" i="8"/>
  <c r="I81" i="8"/>
  <c r="I83" i="8"/>
  <c r="I46" i="8" l="1"/>
  <c r="J76" i="8"/>
  <c r="D19" i="9"/>
  <c r="D17" i="9" s="1"/>
  <c r="J50" i="8"/>
  <c r="J80" i="8"/>
  <c r="J60" i="8"/>
  <c r="J39" i="8"/>
  <c r="H10" i="8"/>
  <c r="I35" i="8"/>
  <c r="G10" i="8"/>
  <c r="J35" i="8"/>
  <c r="I38" i="8"/>
  <c r="J74" i="8"/>
  <c r="J20" i="8"/>
  <c r="I20" i="8"/>
  <c r="E10" i="8"/>
  <c r="E15" i="8"/>
  <c r="F15" i="8" s="1"/>
  <c r="I15" i="8" s="1"/>
  <c r="J16" i="8"/>
  <c r="J75" i="8"/>
  <c r="J82" i="8"/>
  <c r="I58" i="8"/>
  <c r="J46" i="8"/>
  <c r="J12" i="8"/>
  <c r="I69" i="8"/>
  <c r="I74" i="8" s="1"/>
  <c r="I75" i="8"/>
  <c r="I76" i="8" s="1"/>
  <c r="I30" i="8"/>
  <c r="J62" i="8"/>
  <c r="J21" i="8"/>
  <c r="I37" i="8" l="1"/>
  <c r="J15" i="8"/>
  <c r="J37" i="8"/>
  <c r="D11" i="9" l="1"/>
  <c r="D9" i="9" s="1"/>
  <c r="H18" i="9"/>
  <c r="H19" i="9" l="1"/>
  <c r="E17" i="9"/>
  <c r="E9" i="9" l="1"/>
  <c r="H9" i="9" s="1"/>
  <c r="H17" i="9"/>
  <c r="E11" i="9"/>
  <c r="H11" i="9" l="1"/>
  <c r="I85" i="8"/>
</calcChain>
</file>

<file path=xl/sharedStrings.xml><?xml version="1.0" encoding="utf-8"?>
<sst xmlns="http://schemas.openxmlformats.org/spreadsheetml/2006/main" count="639" uniqueCount="341">
  <si>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</si>
  <si>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</si>
  <si>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</si>
  <si>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</si>
  <si>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</si>
  <si>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</si>
  <si>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</si>
  <si>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</si>
  <si>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</si>
  <si>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</si>
  <si>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</si>
  <si>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</si>
  <si>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</si>
  <si>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</si>
  <si>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</si>
  <si>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</si>
  <si>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</si>
  <si>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</si>
  <si>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</si>
  <si>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</si>
  <si>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</si>
  <si>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</si>
  <si>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</si>
  <si>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</si>
  <si>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</si>
  <si>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</si>
  <si>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</si>
  <si>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</si>
  <si>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</si>
  <si>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</si>
  <si>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</si>
  <si>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</si>
  <si>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</si>
  <si>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</si>
  <si>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</si>
  <si>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</si>
  <si>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</si>
  <si>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</si>
  <si>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</si>
  <si>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</si>
  <si>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</si>
  <si>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</si>
  <si>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</si>
  <si>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</si>
  <si>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</si>
  <si>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</si>
  <si>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</si>
  <si>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</si>
  <si>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</si>
  <si>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</si>
  <si>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</si>
  <si>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</si>
  <si>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</si>
  <si>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</si>
  <si>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</si>
  <si>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</si>
  <si>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</si>
  <si>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</si>
  <si>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</si>
  <si>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</si>
  <si>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</si>
  <si>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</si>
  <si>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</si>
  <si>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</si>
  <si>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</si>
  <si>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</si>
  <si>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</si>
  <si>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</si>
  <si>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</si>
  <si>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</si>
  <si>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</si>
  <si>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</si>
  <si>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</si>
  <si>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</si>
  <si>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</si>
  <si>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</si>
  <si>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</si>
  <si>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</si>
  <si>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</si>
  <si>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</si>
  <si>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</si>
  <si>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</si>
  <si>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</si>
  <si>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</si>
  <si>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</si>
  <si>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</si>
  <si>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</si>
  <si>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</si>
  <si>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</si>
  <si>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</si>
  <si>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</si>
  <si>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</si>
  <si>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</si>
  <si>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</si>
  <si>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</si>
  <si>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</si>
  <si>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</si>
  <si>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</si>
  <si>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</si>
  <si>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</si>
  <si>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</si>
  <si>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</si>
  <si>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</si>
  <si>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</si>
  <si>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</si>
  <si>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</si>
  <si>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</si>
  <si>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</si>
  <si>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</si>
  <si>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</si>
  <si>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</si>
  <si>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</si>
  <si>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</si>
  <si>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</si>
  <si>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</si>
  <si>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</si>
  <si>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</si>
  <si>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</si>
  <si>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</si>
  <si>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</si>
  <si>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</si>
  <si>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</si>
  <si>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</si>
  <si>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</si>
  <si>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</si>
  <si>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</si>
  <si>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</si>
  <si>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</si>
  <si>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</si>
  <si>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</si>
  <si>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</si>
  <si>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</si>
  <si>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</si>
  <si>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</si>
  <si>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</si>
  <si>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</si>
  <si>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</si>
  <si>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</si>
  <si>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</si>
  <si>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</si>
  <si>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</si>
  <si>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</si>
  <si>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</si>
  <si>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</si>
  <si>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</si>
  <si>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</si>
  <si>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</si>
  <si>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</si>
  <si>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</si>
  <si>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</si>
  <si>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</si>
  <si>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</si>
  <si>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</si>
  <si>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</si>
  <si>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</si>
  <si>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</si>
  <si>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</si>
  <si>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</si>
  <si>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</si>
  <si>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</si>
  <si>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</si>
  <si>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</si>
  <si>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</si>
  <si>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</si>
  <si>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</si>
  <si>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</si>
  <si>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</si>
  <si>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</si>
  <si>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</si>
  <si>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</si>
  <si>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</si>
  <si>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</si>
  <si>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</si>
  <si>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</si>
  <si>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</si>
  <si>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</si>
  <si>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</si>
  <si>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</si>
  <si>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</si>
  <si>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</si>
  <si>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</si>
  <si>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</si>
  <si>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</si>
  <si>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</si>
  <si>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</si>
  <si>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</si>
  <si>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</si>
  <si>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</si>
  <si>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</si>
  <si>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</si>
  <si>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</si>
  <si>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</si>
  <si>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</si>
  <si>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</si>
  <si>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</si>
  <si>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</si>
  <si>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</si>
  <si>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</si>
  <si>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</si>
  <si>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</si>
  <si>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106 01030 10 4000 110</t>
  </si>
  <si>
    <t>113 00000 00 0000 000</t>
  </si>
  <si>
    <t>113 02000 00 0000 130</t>
  </si>
  <si>
    <t>113 02995 10 0000 130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</si>
  <si>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</si>
  <si>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</si>
  <si>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</si>
  <si>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</si>
  <si>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</si>
  <si>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</si>
  <si>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</si>
  <si>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</si>
  <si>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</si>
  <si>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</si>
  <si>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</si>
  <si>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</si>
  <si>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</si>
  <si>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</si>
  <si>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</si>
  <si>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</si>
  <si>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</si>
  <si>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</si>
  <si>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</si>
  <si>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</si>
  <si>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</si>
  <si>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</si>
  <si>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</si>
  <si>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</si>
  <si>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</si>
  <si>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</si>
  <si>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</si>
  <si>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</si>
  <si>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</si>
  <si>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</si>
  <si>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</si>
  <si>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</si>
  <si>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</si>
  <si>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</si>
  <si>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</si>
  <si>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>ф.100 Приобретение инвентаря</t>
  </si>
  <si>
    <t>ф. 100 Комплексн. меры противодейств. наркот.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</si>
  <si>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</si>
  <si>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</si>
  <si>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</si>
  <si>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</si>
  <si>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</si>
  <si>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Аккарицидная обработка</t>
  </si>
  <si>
    <t>транспортный налог</t>
  </si>
  <si>
    <t>ф.100 Оценка недвижимости</t>
  </si>
  <si>
    <t>ф.130 заработная плата дор.фонд</t>
  </si>
  <si>
    <t>ф.130 Начисления на опл.труда дор.фонд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</si>
  <si>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</si>
  <si>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</si>
  <si>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</si>
  <si>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</si>
  <si>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</si>
  <si>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</si>
  <si>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</si>
  <si>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</si>
  <si>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</si>
  <si>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</si>
  <si>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</si>
  <si>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</si>
  <si>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</si>
  <si>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</si>
  <si>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</si>
  <si>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</si>
  <si>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</si>
  <si>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</si>
  <si>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</si>
  <si>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</si>
  <si>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</si>
  <si>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</si>
  <si>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</si>
  <si>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</si>
  <si>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</si>
  <si>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</si>
  <si>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</si>
  <si>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</si>
  <si>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</si>
  <si>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</si>
  <si>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</si>
  <si>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</si>
  <si>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</si>
  <si>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</si>
  <si>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</si>
  <si>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</si>
  <si>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</si>
  <si>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ф.100 Обучение сотрудников,повышение квалфикации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</si>
  <si>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</si>
  <si>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</si>
  <si>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</si>
  <si>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</si>
  <si>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</si>
  <si>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</si>
  <si>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</si>
  <si>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</si>
  <si>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</si>
  <si>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</si>
  <si>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</si>
  <si>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</si>
  <si>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</si>
  <si>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</si>
  <si>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</si>
  <si>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</si>
  <si>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</si>
  <si>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</si>
  <si>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</si>
  <si>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</si>
  <si>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</si>
  <si>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</si>
  <si>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</si>
  <si>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</si>
  <si>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</si>
  <si>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951 0503 0910028210 244 00</t>
  </si>
  <si>
    <t>Е.И.Куцкевич</t>
  </si>
  <si>
    <t>266</t>
  </si>
  <si>
    <t>951 0801 9990085020 540 04</t>
  </si>
  <si>
    <t>Глава администрации Кагальницкого с/п</t>
  </si>
  <si>
    <t>К.А.Малерян</t>
  </si>
  <si>
    <t>Наименование бюджета  Бюджет Кагальницкого сельского поселения</t>
  </si>
  <si>
    <t>116 02020 02 0000 140</t>
  </si>
  <si>
    <t>116 02000 02 0000 140</t>
  </si>
  <si>
    <t>01.02.2020</t>
  </si>
  <si>
    <t>1 февраля 2020 г.</t>
  </si>
  <si>
    <t>на 01.02.20г.</t>
  </si>
  <si>
    <t>04228728</t>
  </si>
  <si>
    <t>951</t>
  </si>
  <si>
    <t>60601430</t>
  </si>
  <si>
    <t>951 0104 1310000190 129 30</t>
  </si>
  <si>
    <t>951 0104 1310000190 121 30</t>
  </si>
  <si>
    <t>ф.100 Увеличение стоимости мат.запасов</t>
  </si>
  <si>
    <t>951 0309 0310028290 244 00</t>
  </si>
  <si>
    <t>951 0503 0810028500 244 00</t>
  </si>
  <si>
    <t>951 0503 0910028530 244 00</t>
  </si>
  <si>
    <t>951 0309 0310028830 244 00</t>
  </si>
  <si>
    <t>ф.100 Работы, услуги пожарной безопасности</t>
  </si>
  <si>
    <t>обрезка сухих деревьев</t>
  </si>
  <si>
    <t>отлов бродячих животных</t>
  </si>
  <si>
    <t>ф.100 обеспечение деятельности ДНД</t>
  </si>
  <si>
    <t xml:space="preserve">                    3. Источники финансирования дефицита бюджета на 01.02.2020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</si>
</sst>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2"/>
    </xf>
    <xf numFmtId="0" fontId="9" fillId="0" borderId="32" xfId="0" applyFont="1" applyBorder="1" applyAlignment="1">
      <alignment horizontal="center" wrapText="1"/>
    </xf>
    <xf numFmtId="165" fontId="9" fillId="2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0" fontId="10" fillId="0" borderId="0" xfId="0" applyFont="1"/>
    <xf numFmtId="49" fontId="9" fillId="0" borderId="11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165" fontId="0" fillId="0" borderId="26" xfId="0" applyNumberFormat="1" applyFont="1" applyBorder="1"/>
    <xf numFmtId="165" fontId="0" fillId="0" borderId="0" xfId="0" applyNumberFormat="1" applyFont="1"/>
    <xf numFmtId="0" fontId="1" fillId="0" borderId="0" xfId="0" applyFont="1"/>
    <xf numFmtId="0" fontId="0" fillId="0" borderId="0" xfId="0"/>
    <xf numFmtId="49" fontId="9" fillId="0" borderId="33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  <xf numFmtId="165" fontId="9" fillId="3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74F7-46CF-46E1-9CAD-7300B7ABBC51}">
  <dimension ref="A1:J174"/>
  <sheetViews>
    <sheetView view="pageBreakPreview" zoomScaleSheetLayoutView="100" workbookViewId="0">
      <selection activeCell="I12" sqref="I12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6" customWidth="1"/>
    <col min="10" max="16384" width="9.140625" style="196"/>
  </cols>
  <sheetData>
    <row r="1" spans="1:9" ht="14.25" customHeight="1" x14ac:dyDescent="0.2">
      <c r="A1" s="200" t="s">
        <v>108</v>
      </c>
      <c r="B1" s="201"/>
      <c r="C1" s="201"/>
      <c r="D1" s="201"/>
      <c r="E1" s="201"/>
      <c r="F1" s="201"/>
      <c r="G1" s="201"/>
      <c r="H1" s="201"/>
    </row>
    <row r="2" spans="1:9" ht="12" customHeight="1" x14ac:dyDescent="0.2">
      <c r="A2" s="200" t="s">
        <v>109</v>
      </c>
      <c r="B2" s="201"/>
      <c r="C2" s="201"/>
      <c r="D2" s="201"/>
      <c r="E2" s="201"/>
      <c r="F2" s="201"/>
      <c r="G2" s="201"/>
      <c r="H2" s="201"/>
      <c r="I2" s="126"/>
    </row>
    <row r="3" spans="1:9" ht="12" customHeight="1" x14ac:dyDescent="0.2">
      <c r="A3" s="200" t="s">
        <v>110</v>
      </c>
      <c r="B3" s="201"/>
      <c r="C3" s="201"/>
      <c r="D3" s="201"/>
      <c r="E3" s="201"/>
      <c r="F3" s="201"/>
      <c r="G3" s="201"/>
      <c r="H3" s="201"/>
    </row>
    <row r="4" spans="1:9" ht="12.75" customHeight="1" x14ac:dyDescent="0.2">
      <c r="A4" s="202" t="s">
        <v>111</v>
      </c>
      <c r="B4" s="203"/>
      <c r="C4" s="203"/>
      <c r="D4" s="203"/>
      <c r="E4" s="203"/>
      <c r="F4" s="203"/>
      <c r="G4" s="203"/>
      <c r="H4" s="31"/>
      <c r="I4" s="127" t="s">
        <v>112</v>
      </c>
    </row>
    <row r="5" spans="1:9" ht="12.75" customHeight="1" x14ac:dyDescent="0.2">
      <c r="A5" s="195"/>
      <c r="B5" s="196"/>
      <c r="C5" s="196"/>
      <c r="D5" s="128"/>
      <c r="F5" s="196"/>
      <c r="G5" s="196"/>
      <c r="H5" s="129" t="s">
        <v>113</v>
      </c>
      <c r="I5" s="130" t="s">
        <v>114</v>
      </c>
    </row>
    <row r="6" spans="1:9" ht="14.1" customHeight="1" x14ac:dyDescent="0.2">
      <c r="A6" s="128" t="s">
        <v>115</v>
      </c>
      <c r="B6" s="128"/>
      <c r="D6" s="91"/>
      <c r="E6" s="131"/>
      <c r="F6" s="128" t="s">
        <v>324</v>
      </c>
      <c r="G6" s="128"/>
      <c r="H6" s="132" t="s">
        <v>116</v>
      </c>
      <c r="I6" s="35" t="s">
        <v>323</v>
      </c>
    </row>
    <row r="7" spans="1:9" ht="18" customHeight="1" x14ac:dyDescent="0.2">
      <c r="A7" s="91" t="s">
        <v>117</v>
      </c>
      <c r="B7" s="91"/>
      <c r="D7" s="92"/>
      <c r="E7" s="129"/>
      <c r="F7" s="92"/>
      <c r="G7" s="92"/>
      <c r="H7" s="132"/>
      <c r="I7" s="133"/>
    </row>
    <row r="8" spans="1:9" ht="9.75" customHeight="1" x14ac:dyDescent="0.2">
      <c r="A8" s="91" t="s">
        <v>118</v>
      </c>
      <c r="B8" s="91"/>
      <c r="C8" s="91"/>
      <c r="D8" s="92"/>
      <c r="E8" s="129"/>
      <c r="F8" s="92"/>
      <c r="G8" s="92"/>
      <c r="H8" s="132"/>
      <c r="I8" s="133"/>
    </row>
    <row r="9" spans="1:9" ht="9.75" customHeight="1" x14ac:dyDescent="0.2">
      <c r="A9" s="91" t="s">
        <v>119</v>
      </c>
      <c r="B9" s="91"/>
      <c r="C9" s="91"/>
      <c r="D9" s="92"/>
      <c r="E9" s="129"/>
      <c r="F9" s="92"/>
      <c r="G9" s="92"/>
      <c r="H9" s="132" t="s">
        <v>120</v>
      </c>
      <c r="I9" s="133" t="s">
        <v>326</v>
      </c>
    </row>
    <row r="10" spans="1:9" ht="12.75" customHeight="1" x14ac:dyDescent="0.2">
      <c r="A10" s="91" t="s">
        <v>121</v>
      </c>
      <c r="B10" s="196"/>
      <c r="C10" s="1" t="s">
        <v>122</v>
      </c>
      <c r="D10" s="1"/>
      <c r="E10" s="34"/>
      <c r="F10" s="1"/>
      <c r="G10" s="1"/>
      <c r="H10" s="132" t="s">
        <v>123</v>
      </c>
      <c r="I10" s="133" t="s">
        <v>327</v>
      </c>
    </row>
    <row r="11" spans="1:9" ht="15.75" customHeight="1" x14ac:dyDescent="0.2">
      <c r="A11" s="91" t="s">
        <v>320</v>
      </c>
      <c r="B11" s="91"/>
      <c r="C11" s="91"/>
      <c r="D11" s="92"/>
      <c r="E11" s="129"/>
      <c r="F11" s="92"/>
      <c r="G11" s="92"/>
      <c r="H11" s="132" t="s">
        <v>124</v>
      </c>
      <c r="I11" s="133" t="s">
        <v>328</v>
      </c>
    </row>
    <row r="12" spans="1:9" ht="14.1" customHeight="1" x14ac:dyDescent="0.2">
      <c r="A12" s="91" t="s">
        <v>125</v>
      </c>
      <c r="B12" s="91"/>
      <c r="C12" s="91"/>
      <c r="D12" s="92"/>
      <c r="E12" s="129"/>
      <c r="F12" s="92"/>
      <c r="G12" s="92"/>
      <c r="H12" s="132"/>
      <c r="I12" s="130"/>
    </row>
    <row r="13" spans="1:9" ht="14.1" customHeight="1" x14ac:dyDescent="0.2">
      <c r="A13" s="91" t="s">
        <v>126</v>
      </c>
      <c r="B13" s="91"/>
      <c r="C13" s="91"/>
      <c r="D13" s="92"/>
      <c r="E13" s="129"/>
      <c r="F13" s="92"/>
      <c r="G13" s="92"/>
      <c r="H13" s="132" t="s">
        <v>127</v>
      </c>
      <c r="I13" s="130" t="s">
        <v>128</v>
      </c>
    </row>
    <row r="14" spans="1:9" ht="14.25" customHeight="1" x14ac:dyDescent="0.25">
      <c r="B14" s="90"/>
      <c r="C14" s="90" t="s">
        <v>129</v>
      </c>
      <c r="D14" s="92"/>
      <c r="E14" s="129"/>
      <c r="F14" s="92"/>
      <c r="G14" s="92"/>
      <c r="H14" s="129"/>
      <c r="I14" s="93"/>
    </row>
    <row r="15" spans="1:9" ht="12.75" customHeight="1" x14ac:dyDescent="0.2">
      <c r="A15" s="134"/>
      <c r="B15" s="135"/>
      <c r="C15" s="135"/>
      <c r="D15" s="136"/>
      <c r="E15" s="197" t="s">
        <v>5</v>
      </c>
      <c r="F15" s="198"/>
      <c r="G15" s="198"/>
      <c r="H15" s="198"/>
      <c r="I15" s="199"/>
    </row>
    <row r="16" spans="1:9" ht="9.9499999999999993" customHeight="1" x14ac:dyDescent="0.2">
      <c r="A16" s="137"/>
      <c r="B16" s="137" t="s">
        <v>16</v>
      </c>
      <c r="C16" s="137" t="s">
        <v>130</v>
      </c>
      <c r="D16" s="138" t="s">
        <v>34</v>
      </c>
      <c r="E16" s="139" t="s">
        <v>43</v>
      </c>
      <c r="F16" s="140" t="s">
        <v>6</v>
      </c>
      <c r="G16" s="136" t="s">
        <v>9</v>
      </c>
      <c r="H16" s="141"/>
      <c r="I16" s="142" t="s">
        <v>2</v>
      </c>
    </row>
    <row r="17" spans="1:10" ht="9.9499999999999993" customHeight="1" x14ac:dyDescent="0.2">
      <c r="A17" s="137" t="s">
        <v>4</v>
      </c>
      <c r="B17" s="137" t="s">
        <v>17</v>
      </c>
      <c r="C17" s="137" t="s">
        <v>39</v>
      </c>
      <c r="D17" s="138" t="s">
        <v>35</v>
      </c>
      <c r="E17" s="143" t="s">
        <v>44</v>
      </c>
      <c r="F17" s="138" t="s">
        <v>7</v>
      </c>
      <c r="G17" s="138" t="s">
        <v>10</v>
      </c>
      <c r="H17" s="144" t="s">
        <v>11</v>
      </c>
      <c r="I17" s="142" t="s">
        <v>3</v>
      </c>
    </row>
    <row r="18" spans="1:10" ht="9.9499999999999993" customHeight="1" x14ac:dyDescent="0.2">
      <c r="A18" s="145"/>
      <c r="B18" s="137" t="s">
        <v>18</v>
      </c>
      <c r="C18" s="137" t="s">
        <v>40</v>
      </c>
      <c r="D18" s="138" t="s">
        <v>3</v>
      </c>
      <c r="E18" s="143" t="s">
        <v>45</v>
      </c>
      <c r="F18" s="138" t="s">
        <v>8</v>
      </c>
      <c r="G18" s="138"/>
      <c r="H18" s="144"/>
      <c r="I18" s="142"/>
    </row>
    <row r="19" spans="1:10" ht="9.9499999999999993" customHeight="1" x14ac:dyDescent="0.2">
      <c r="A19" s="145"/>
      <c r="B19" s="146"/>
      <c r="C19" s="147"/>
      <c r="D19" s="148"/>
      <c r="E19" s="143"/>
      <c r="F19" s="138"/>
      <c r="G19" s="138"/>
      <c r="H19" s="144"/>
      <c r="I19" s="142"/>
    </row>
    <row r="20" spans="1:10" ht="9.9499999999999993" customHeight="1" x14ac:dyDescent="0.2">
      <c r="A20" s="149">
        <v>1</v>
      </c>
      <c r="B20" s="150">
        <v>2</v>
      </c>
      <c r="C20" s="150">
        <v>3</v>
      </c>
      <c r="D20" s="136" t="s">
        <v>0</v>
      </c>
      <c r="E20" s="141" t="s">
        <v>1</v>
      </c>
      <c r="F20" s="136" t="s">
        <v>12</v>
      </c>
      <c r="G20" s="136" t="s">
        <v>13</v>
      </c>
      <c r="H20" s="139" t="s">
        <v>14</v>
      </c>
      <c r="I20" s="142" t="s">
        <v>15</v>
      </c>
    </row>
    <row r="21" spans="1:10" x14ac:dyDescent="0.2">
      <c r="A21" s="151" t="s">
        <v>131</v>
      </c>
      <c r="B21" s="152"/>
      <c r="C21" s="152" t="s">
        <v>132</v>
      </c>
      <c r="D21" s="153">
        <f>D22+D91</f>
        <v>17065600</v>
      </c>
      <c r="E21" s="153">
        <f>E22+E91</f>
        <v>755073.99</v>
      </c>
      <c r="F21" s="153" t="s">
        <v>166</v>
      </c>
      <c r="G21" s="153" t="s">
        <v>166</v>
      </c>
      <c r="H21" s="153">
        <f>E21</f>
        <v>755073.99</v>
      </c>
      <c r="I21" s="153">
        <f>D21-H21</f>
        <v>16310526.01</v>
      </c>
      <c r="J21" s="15"/>
    </row>
    <row r="22" spans="1:10" ht="21" customHeight="1" x14ac:dyDescent="0.2">
      <c r="A22" s="154" t="s">
        <v>133</v>
      </c>
      <c r="B22" s="152"/>
      <c r="C22" s="152" t="s">
        <v>134</v>
      </c>
      <c r="D22" s="153">
        <f>D23+D40+D48+D66+D74+D85</f>
        <v>11407700</v>
      </c>
      <c r="E22" s="153">
        <f>E23+E40+E48+E66+E70+E74+E85+E88+E81+E78</f>
        <v>397273.99</v>
      </c>
      <c r="F22" s="153" t="s">
        <v>166</v>
      </c>
      <c r="G22" s="153" t="s">
        <v>166</v>
      </c>
      <c r="H22" s="153">
        <f>E22</f>
        <v>397273.99</v>
      </c>
      <c r="I22" s="153">
        <f>D22-H22</f>
        <v>11010426.01</v>
      </c>
      <c r="J22" s="15"/>
    </row>
    <row r="23" spans="1:10" ht="15.95" customHeight="1" x14ac:dyDescent="0.2">
      <c r="A23" s="154"/>
      <c r="B23" s="152"/>
      <c r="C23" s="152" t="s">
        <v>135</v>
      </c>
      <c r="D23" s="153">
        <f>D24</f>
        <v>4212800</v>
      </c>
      <c r="E23" s="153">
        <f>E24</f>
        <v>119097.19999999998</v>
      </c>
      <c r="F23" s="153" t="s">
        <v>166</v>
      </c>
      <c r="G23" s="153" t="s">
        <v>166</v>
      </c>
      <c r="H23" s="153">
        <f>E23</f>
        <v>119097.19999999998</v>
      </c>
      <c r="I23" s="153">
        <f>D23-H23</f>
        <v>4093702.8</v>
      </c>
      <c r="J23" s="15"/>
    </row>
    <row r="24" spans="1:10" ht="15.95" customHeight="1" x14ac:dyDescent="0.2">
      <c r="A24" s="155" t="s">
        <v>136</v>
      </c>
      <c r="B24" s="152"/>
      <c r="C24" s="152" t="s">
        <v>137</v>
      </c>
      <c r="D24" s="153">
        <f>D25+D31</f>
        <v>4212800</v>
      </c>
      <c r="E24" s="153">
        <f>E25+E31+E35</f>
        <v>119097.19999999998</v>
      </c>
      <c r="F24" s="153" t="s">
        <v>166</v>
      </c>
      <c r="G24" s="153" t="s">
        <v>166</v>
      </c>
      <c r="H24" s="153">
        <f>E24</f>
        <v>119097.19999999998</v>
      </c>
      <c r="I24" s="153">
        <f>D24-H24</f>
        <v>4093702.8</v>
      </c>
      <c r="J24" s="15"/>
    </row>
    <row r="25" spans="1:10" ht="15.95" customHeight="1" x14ac:dyDescent="0.2">
      <c r="A25" s="154"/>
      <c r="B25" s="152"/>
      <c r="C25" s="152" t="s">
        <v>138</v>
      </c>
      <c r="D25" s="153">
        <v>4212800</v>
      </c>
      <c r="E25" s="153">
        <f>E27+E28+E29</f>
        <v>119097.15999999999</v>
      </c>
      <c r="F25" s="153" t="s">
        <v>166</v>
      </c>
      <c r="G25" s="153" t="s">
        <v>166</v>
      </c>
      <c r="H25" s="153">
        <f>E25</f>
        <v>119097.15999999999</v>
      </c>
      <c r="I25" s="153">
        <f>D25-H25</f>
        <v>4093702.84</v>
      </c>
      <c r="J25" s="15"/>
    </row>
    <row r="26" spans="1:10" ht="15.95" hidden="1" customHeight="1" x14ac:dyDescent="0.2">
      <c r="A26" s="154"/>
      <c r="B26" s="152"/>
      <c r="C26" s="152" t="s">
        <v>139</v>
      </c>
      <c r="D26" s="153"/>
      <c r="E26" s="153"/>
      <c r="F26" s="153" t="s">
        <v>166</v>
      </c>
      <c r="G26" s="153" t="s">
        <v>166</v>
      </c>
      <c r="H26" s="153">
        <f>E26</f>
        <v>0</v>
      </c>
      <c r="I26" s="153">
        <f>D26-H26</f>
        <v>0</v>
      </c>
      <c r="J26" s="15"/>
    </row>
    <row r="27" spans="1:10" ht="15.95" customHeight="1" x14ac:dyDescent="0.2">
      <c r="A27" s="154"/>
      <c r="B27" s="152"/>
      <c r="C27" s="152" t="s">
        <v>140</v>
      </c>
      <c r="D27" s="153">
        <v>0</v>
      </c>
      <c r="E27" s="156">
        <v>119027.83</v>
      </c>
      <c r="F27" s="153" t="s">
        <v>166</v>
      </c>
      <c r="G27" s="153" t="s">
        <v>166</v>
      </c>
      <c r="H27" s="153">
        <f>E27</f>
        <v>119027.83</v>
      </c>
      <c r="I27" s="153">
        <f>D27-H27</f>
        <v>-119027.83</v>
      </c>
      <c r="J27" s="15"/>
    </row>
    <row r="28" spans="1:10" ht="15.95" customHeight="1" x14ac:dyDescent="0.2">
      <c r="A28" s="154"/>
      <c r="B28" s="152"/>
      <c r="C28" s="152" t="s">
        <v>266</v>
      </c>
      <c r="D28" s="153">
        <v>0</v>
      </c>
      <c r="E28" s="156">
        <v>0.28999999999999998</v>
      </c>
      <c r="F28" s="153">
        <v>0</v>
      </c>
      <c r="G28" s="153">
        <v>0</v>
      </c>
      <c r="H28" s="153">
        <f>E28</f>
        <v>0.28999999999999998</v>
      </c>
      <c r="I28" s="153">
        <f>D28-H28</f>
        <v>-0.28999999999999998</v>
      </c>
      <c r="J28" s="15"/>
    </row>
    <row r="29" spans="1:10" ht="15.95" customHeight="1" x14ac:dyDescent="0.2">
      <c r="A29" s="154"/>
      <c r="B29" s="152"/>
      <c r="C29" s="152" t="s">
        <v>267</v>
      </c>
      <c r="D29" s="153">
        <v>0</v>
      </c>
      <c r="E29" s="156">
        <v>69.040000000000006</v>
      </c>
      <c r="F29" s="153">
        <v>0</v>
      </c>
      <c r="G29" s="153">
        <v>0</v>
      </c>
      <c r="H29" s="153">
        <f>E29</f>
        <v>69.040000000000006</v>
      </c>
      <c r="I29" s="153">
        <f>D29-H29</f>
        <v>-69.040000000000006</v>
      </c>
      <c r="J29" s="15"/>
    </row>
    <row r="30" spans="1:10" ht="15.95" customHeight="1" x14ac:dyDescent="0.2">
      <c r="A30" s="154"/>
      <c r="B30" s="152"/>
      <c r="C30" s="152" t="s">
        <v>268</v>
      </c>
      <c r="D30" s="153">
        <v>0</v>
      </c>
      <c r="E30" s="156">
        <v>0</v>
      </c>
      <c r="F30" s="153">
        <v>0</v>
      </c>
      <c r="G30" s="153">
        <v>0</v>
      </c>
      <c r="H30" s="153">
        <f>E30</f>
        <v>0</v>
      </c>
      <c r="I30" s="153">
        <f>D30-H30</f>
        <v>0</v>
      </c>
      <c r="J30" s="15"/>
    </row>
    <row r="31" spans="1:10" ht="15.95" customHeight="1" x14ac:dyDescent="0.2">
      <c r="A31" s="154"/>
      <c r="B31" s="152"/>
      <c r="C31" s="152" t="s">
        <v>141</v>
      </c>
      <c r="D31" s="153">
        <v>0</v>
      </c>
      <c r="E31" s="153">
        <f>E32+E33+E34</f>
        <v>0</v>
      </c>
      <c r="F31" s="153" t="s">
        <v>166</v>
      </c>
      <c r="G31" s="153" t="s">
        <v>166</v>
      </c>
      <c r="H31" s="153">
        <f>E31</f>
        <v>0</v>
      </c>
      <c r="I31" s="153">
        <f>D31-H31</f>
        <v>0</v>
      </c>
      <c r="J31" s="15"/>
    </row>
    <row r="32" spans="1:10" ht="15.95" customHeight="1" x14ac:dyDescent="0.2">
      <c r="A32" s="157"/>
      <c r="B32" s="152"/>
      <c r="C32" s="152" t="s">
        <v>142</v>
      </c>
      <c r="D32" s="153">
        <v>0</v>
      </c>
      <c r="E32" s="156">
        <v>0</v>
      </c>
      <c r="F32" s="153" t="s">
        <v>166</v>
      </c>
      <c r="G32" s="153" t="s">
        <v>166</v>
      </c>
      <c r="H32" s="153">
        <f>E32</f>
        <v>0</v>
      </c>
      <c r="I32" s="153">
        <f>D32-H32</f>
        <v>0</v>
      </c>
      <c r="J32" s="15"/>
    </row>
    <row r="33" spans="1:10" ht="15.95" customHeight="1" x14ac:dyDescent="0.2">
      <c r="A33" s="157"/>
      <c r="B33" s="152"/>
      <c r="C33" s="152" t="s">
        <v>199</v>
      </c>
      <c r="D33" s="153">
        <v>0</v>
      </c>
      <c r="E33" s="156">
        <v>0</v>
      </c>
      <c r="F33" s="153" t="s">
        <v>166</v>
      </c>
      <c r="G33" s="153" t="s">
        <v>166</v>
      </c>
      <c r="H33" s="153">
        <f>E33</f>
        <v>0</v>
      </c>
      <c r="I33" s="153">
        <f>D33-H33</f>
        <v>0</v>
      </c>
      <c r="J33" s="15"/>
    </row>
    <row r="34" spans="1:10" ht="15.95" customHeight="1" x14ac:dyDescent="0.2">
      <c r="A34" s="157"/>
      <c r="B34" s="152"/>
      <c r="C34" s="152" t="s">
        <v>143</v>
      </c>
      <c r="D34" s="153">
        <v>0</v>
      </c>
      <c r="E34" s="156">
        <v>0</v>
      </c>
      <c r="F34" s="153">
        <v>0</v>
      </c>
      <c r="G34" s="153">
        <v>0</v>
      </c>
      <c r="H34" s="153">
        <f>E34</f>
        <v>0</v>
      </c>
      <c r="I34" s="153">
        <f>D34-H34</f>
        <v>0</v>
      </c>
      <c r="J34" s="15"/>
    </row>
    <row r="35" spans="1:10" ht="15.95" customHeight="1" x14ac:dyDescent="0.2">
      <c r="A35" s="157"/>
      <c r="B35" s="152"/>
      <c r="C35" s="152" t="s">
        <v>144</v>
      </c>
      <c r="D35" s="153">
        <v>0</v>
      </c>
      <c r="E35" s="153">
        <f>E36+E38+E37+E39</f>
        <v>0.04</v>
      </c>
      <c r="F35" s="153">
        <v>0</v>
      </c>
      <c r="G35" s="153">
        <v>0</v>
      </c>
      <c r="H35" s="153">
        <f>E35</f>
        <v>0.04</v>
      </c>
      <c r="I35" s="153">
        <f>D35-H35</f>
        <v>-0.04</v>
      </c>
      <c r="J35" s="15"/>
    </row>
    <row r="36" spans="1:10" ht="15.95" customHeight="1" x14ac:dyDescent="0.2">
      <c r="A36" s="157"/>
      <c r="B36" s="152"/>
      <c r="C36" s="152" t="s">
        <v>145</v>
      </c>
      <c r="D36" s="153">
        <v>0</v>
      </c>
      <c r="E36" s="156">
        <v>0</v>
      </c>
      <c r="F36" s="153">
        <v>0</v>
      </c>
      <c r="G36" s="153">
        <v>0</v>
      </c>
      <c r="H36" s="153">
        <f>E36</f>
        <v>0</v>
      </c>
      <c r="I36" s="153">
        <f>D36-H36</f>
        <v>0</v>
      </c>
      <c r="J36" s="15"/>
    </row>
    <row r="37" spans="1:10" ht="15.95" customHeight="1" x14ac:dyDescent="0.2">
      <c r="A37" s="157"/>
      <c r="B37" s="152"/>
      <c r="C37" s="152" t="s">
        <v>173</v>
      </c>
      <c r="D37" s="153">
        <v>0</v>
      </c>
      <c r="E37" s="156">
        <v>0.04</v>
      </c>
      <c r="F37" s="153">
        <v>0</v>
      </c>
      <c r="G37" s="153">
        <v>0</v>
      </c>
      <c r="H37" s="153">
        <f>E37</f>
        <v>0.04</v>
      </c>
      <c r="I37" s="153">
        <f>D37-H37</f>
        <v>-0.04</v>
      </c>
      <c r="J37" s="15"/>
    </row>
    <row r="38" spans="1:10" ht="15.95" customHeight="1" x14ac:dyDescent="0.2">
      <c r="A38" s="157"/>
      <c r="B38" s="152"/>
      <c r="C38" s="152" t="s">
        <v>146</v>
      </c>
      <c r="D38" s="153">
        <v>0</v>
      </c>
      <c r="E38" s="156">
        <v>0</v>
      </c>
      <c r="F38" s="153">
        <v>0</v>
      </c>
      <c r="G38" s="153">
        <v>0</v>
      </c>
      <c r="H38" s="153">
        <f>E38</f>
        <v>0</v>
      </c>
      <c r="I38" s="153">
        <f>D38-H38</f>
        <v>0</v>
      </c>
      <c r="J38" s="15"/>
    </row>
    <row r="39" spans="1:10" ht="15.95" customHeight="1" x14ac:dyDescent="0.2">
      <c r="A39" s="157"/>
      <c r="B39" s="152"/>
      <c r="C39" s="152" t="s">
        <v>292</v>
      </c>
      <c r="D39" s="153">
        <v>0</v>
      </c>
      <c r="E39" s="156">
        <v>0</v>
      </c>
      <c r="F39" s="153">
        <v>0</v>
      </c>
      <c r="G39" s="153">
        <v>0</v>
      </c>
      <c r="H39" s="153">
        <f>E39</f>
        <v>0</v>
      </c>
      <c r="I39" s="153">
        <f>D39-H39</f>
        <v>0</v>
      </c>
      <c r="J39" s="15"/>
    </row>
    <row r="40" spans="1:10" ht="15.95" customHeight="1" x14ac:dyDescent="0.2">
      <c r="A40" s="158"/>
      <c r="B40" s="152"/>
      <c r="C40" s="159" t="s">
        <v>147</v>
      </c>
      <c r="D40" s="153">
        <f>D41</f>
        <v>195000</v>
      </c>
      <c r="E40" s="153">
        <f>E41</f>
        <v>5708.59</v>
      </c>
      <c r="F40" s="153" t="s">
        <v>166</v>
      </c>
      <c r="G40" s="153" t="s">
        <v>166</v>
      </c>
      <c r="H40" s="153">
        <f>E40</f>
        <v>5708.59</v>
      </c>
      <c r="I40" s="153">
        <f>D40-H40</f>
        <v>189291.41</v>
      </c>
      <c r="J40" s="15"/>
    </row>
    <row r="41" spans="1:10" ht="15.95" customHeight="1" x14ac:dyDescent="0.2">
      <c r="A41" s="155" t="s">
        <v>174</v>
      </c>
      <c r="B41" s="160"/>
      <c r="C41" s="159" t="s">
        <v>148</v>
      </c>
      <c r="D41" s="153">
        <f>D42</f>
        <v>195000</v>
      </c>
      <c r="E41" s="153">
        <f>E42+E46</f>
        <v>5708.59</v>
      </c>
      <c r="F41" s="153" t="s">
        <v>166</v>
      </c>
      <c r="G41" s="153" t="s">
        <v>166</v>
      </c>
      <c r="H41" s="153">
        <f>E41</f>
        <v>5708.59</v>
      </c>
      <c r="I41" s="153">
        <f>D41-H41</f>
        <v>189291.41</v>
      </c>
      <c r="J41" s="15"/>
    </row>
    <row r="42" spans="1:10" ht="15.95" customHeight="1" x14ac:dyDescent="0.2">
      <c r="A42" s="158"/>
      <c r="B42" s="160"/>
      <c r="C42" s="159" t="s">
        <v>149</v>
      </c>
      <c r="D42" s="153">
        <v>195000</v>
      </c>
      <c r="E42" s="153">
        <f>E43+E45+E44</f>
        <v>5708.59</v>
      </c>
      <c r="F42" s="153" t="s">
        <v>166</v>
      </c>
      <c r="G42" s="153" t="s">
        <v>166</v>
      </c>
      <c r="H42" s="153">
        <f>E42</f>
        <v>5708.59</v>
      </c>
      <c r="I42" s="153">
        <f>D42-H42</f>
        <v>189291.41</v>
      </c>
      <c r="J42" s="15"/>
    </row>
    <row r="43" spans="1:10" ht="15.95" customHeight="1" x14ac:dyDescent="0.2">
      <c r="A43" s="158"/>
      <c r="B43" s="160"/>
      <c r="C43" s="159" t="s">
        <v>150</v>
      </c>
      <c r="D43" s="153">
        <v>0</v>
      </c>
      <c r="E43" s="156">
        <v>5227.2</v>
      </c>
      <c r="F43" s="153">
        <v>0</v>
      </c>
      <c r="G43" s="153">
        <v>0</v>
      </c>
      <c r="H43" s="153">
        <f>E43</f>
        <v>5227.2</v>
      </c>
      <c r="I43" s="153">
        <f>D43-H43</f>
        <v>-5227.2</v>
      </c>
      <c r="J43" s="15"/>
    </row>
    <row r="44" spans="1:10" ht="15.95" customHeight="1" x14ac:dyDescent="0.2">
      <c r="A44" s="158"/>
      <c r="B44" s="160"/>
      <c r="C44" s="159" t="s">
        <v>198</v>
      </c>
      <c r="D44" s="153">
        <v>0</v>
      </c>
      <c r="E44" s="156">
        <v>481.39</v>
      </c>
      <c r="F44" s="153">
        <v>0</v>
      </c>
      <c r="G44" s="153">
        <v>0</v>
      </c>
      <c r="H44" s="153">
        <f>E44</f>
        <v>481.39</v>
      </c>
      <c r="I44" s="153">
        <f>D44-H44</f>
        <v>-481.39</v>
      </c>
      <c r="J44" s="15"/>
    </row>
    <row r="45" spans="1:10" ht="15.95" customHeight="1" x14ac:dyDescent="0.2">
      <c r="A45" s="158"/>
      <c r="B45" s="160"/>
      <c r="C45" s="159" t="s">
        <v>269</v>
      </c>
      <c r="D45" s="153">
        <v>0</v>
      </c>
      <c r="E45" s="156">
        <v>0</v>
      </c>
      <c r="F45" s="153">
        <v>0</v>
      </c>
      <c r="G45" s="153">
        <v>0</v>
      </c>
      <c r="H45" s="153">
        <f>E45</f>
        <v>0</v>
      </c>
      <c r="I45" s="153">
        <f>D45-H45</f>
        <v>0</v>
      </c>
      <c r="J45" s="15"/>
    </row>
    <row r="46" spans="1:10" ht="15.95" customHeight="1" x14ac:dyDescent="0.2">
      <c r="A46" s="158"/>
      <c r="B46" s="160"/>
      <c r="C46" s="159" t="s">
        <v>270</v>
      </c>
      <c r="D46" s="153">
        <f>D47</f>
        <v>0</v>
      </c>
      <c r="E46" s="153">
        <f>E47</f>
        <v>0</v>
      </c>
      <c r="F46" s="153">
        <v>0</v>
      </c>
      <c r="G46" s="153">
        <v>0</v>
      </c>
      <c r="H46" s="153">
        <f>E46</f>
        <v>0</v>
      </c>
      <c r="I46" s="153">
        <f>D46-H46</f>
        <v>0</v>
      </c>
      <c r="J46" s="15"/>
    </row>
    <row r="47" spans="1:10" ht="15.95" customHeight="1" x14ac:dyDescent="0.2">
      <c r="A47" s="158"/>
      <c r="B47" s="160"/>
      <c r="C47" s="159" t="s">
        <v>271</v>
      </c>
      <c r="D47" s="153">
        <v>0</v>
      </c>
      <c r="E47" s="156">
        <v>0</v>
      </c>
      <c r="F47" s="153">
        <v>0</v>
      </c>
      <c r="G47" s="153">
        <v>0</v>
      </c>
      <c r="H47" s="153">
        <f>E47</f>
        <v>0</v>
      </c>
      <c r="I47" s="153">
        <f>D47-H47</f>
        <v>0</v>
      </c>
      <c r="J47" s="15"/>
    </row>
    <row r="48" spans="1:10" ht="15.95" customHeight="1" x14ac:dyDescent="0.2">
      <c r="A48" s="158"/>
      <c r="B48" s="160"/>
      <c r="C48" s="159" t="s">
        <v>151</v>
      </c>
      <c r="D48" s="153">
        <f>D49+D54</f>
        <v>6194300</v>
      </c>
      <c r="E48" s="153">
        <f>E49+E54</f>
        <v>223689.19999999998</v>
      </c>
      <c r="F48" s="153" t="s">
        <v>166</v>
      </c>
      <c r="G48" s="153" t="s">
        <v>166</v>
      </c>
      <c r="H48" s="153">
        <f>E48</f>
        <v>223689.19999999998</v>
      </c>
      <c r="I48" s="153">
        <f>D48-H48</f>
        <v>5970610.7999999998</v>
      </c>
      <c r="J48" s="15"/>
    </row>
    <row r="49" spans="1:10" ht="15.95" customHeight="1" x14ac:dyDescent="0.2">
      <c r="A49" s="155" t="s">
        <v>153</v>
      </c>
      <c r="B49" s="160"/>
      <c r="C49" s="159" t="s">
        <v>152</v>
      </c>
      <c r="D49" s="153">
        <f>D50</f>
        <v>877000</v>
      </c>
      <c r="E49" s="153">
        <f>E50</f>
        <v>26085.34</v>
      </c>
      <c r="F49" s="153" t="s">
        <v>166</v>
      </c>
      <c r="G49" s="153" t="s">
        <v>166</v>
      </c>
      <c r="H49" s="153">
        <f>E49</f>
        <v>26085.34</v>
      </c>
      <c r="I49" s="153">
        <f>D49-H49</f>
        <v>850914.66</v>
      </c>
      <c r="J49" s="15"/>
    </row>
    <row r="50" spans="1:10" ht="15.95" customHeight="1" x14ac:dyDescent="0.2">
      <c r="A50" s="158"/>
      <c r="B50" s="160"/>
      <c r="C50" s="159" t="s">
        <v>154</v>
      </c>
      <c r="D50" s="153">
        <v>877000</v>
      </c>
      <c r="E50" s="153">
        <f>E51+E52+E53</f>
        <v>26085.34</v>
      </c>
      <c r="F50" s="153" t="s">
        <v>166</v>
      </c>
      <c r="G50" s="153" t="s">
        <v>166</v>
      </c>
      <c r="H50" s="153">
        <f>E50</f>
        <v>26085.34</v>
      </c>
      <c r="I50" s="153">
        <f>D50-H50</f>
        <v>850914.66</v>
      </c>
      <c r="J50" s="15"/>
    </row>
    <row r="51" spans="1:10" ht="15.95" customHeight="1" x14ac:dyDescent="0.2">
      <c r="A51" s="158"/>
      <c r="B51" s="160"/>
      <c r="C51" s="159" t="s">
        <v>155</v>
      </c>
      <c r="D51" s="153">
        <v>0</v>
      </c>
      <c r="E51" s="156">
        <v>25577.09</v>
      </c>
      <c r="F51" s="153" t="s">
        <v>166</v>
      </c>
      <c r="G51" s="153" t="s">
        <v>166</v>
      </c>
      <c r="H51" s="153">
        <f>E51</f>
        <v>25577.09</v>
      </c>
      <c r="I51" s="153">
        <f>D51-H51</f>
        <v>-25577.09</v>
      </c>
      <c r="J51" s="15"/>
    </row>
    <row r="52" spans="1:10" ht="15.95" customHeight="1" x14ac:dyDescent="0.2">
      <c r="A52" s="158"/>
      <c r="B52" s="160"/>
      <c r="C52" s="159" t="s">
        <v>175</v>
      </c>
      <c r="D52" s="153">
        <v>0</v>
      </c>
      <c r="E52" s="156">
        <v>508.25</v>
      </c>
      <c r="F52" s="153" t="s">
        <v>166</v>
      </c>
      <c r="G52" s="153" t="s">
        <v>166</v>
      </c>
      <c r="H52" s="153">
        <f>E52</f>
        <v>508.25</v>
      </c>
      <c r="I52" s="153">
        <f>D52-H52</f>
        <v>-508.25</v>
      </c>
      <c r="J52" s="15"/>
    </row>
    <row r="53" spans="1:10" ht="15.95" customHeight="1" x14ac:dyDescent="0.2">
      <c r="A53" s="158"/>
      <c r="B53" s="160"/>
      <c r="C53" s="159" t="s">
        <v>200</v>
      </c>
      <c r="D53" s="153">
        <v>0</v>
      </c>
      <c r="E53" s="156">
        <v>0</v>
      </c>
      <c r="F53" s="153">
        <v>0</v>
      </c>
      <c r="G53" s="153">
        <v>0</v>
      </c>
      <c r="H53" s="153">
        <f>E53</f>
        <v>0</v>
      </c>
      <c r="I53" s="153">
        <f>D53-H53</f>
        <v>0</v>
      </c>
      <c r="J53" s="15"/>
    </row>
    <row r="54" spans="1:10" ht="15.95" customHeight="1" x14ac:dyDescent="0.2">
      <c r="A54" s="155" t="s">
        <v>176</v>
      </c>
      <c r="B54" s="160"/>
      <c r="C54" s="159" t="s">
        <v>156</v>
      </c>
      <c r="D54" s="153">
        <f>D61+D55</f>
        <v>5317300</v>
      </c>
      <c r="E54" s="153">
        <f>E55+E61</f>
        <v>197603.86</v>
      </c>
      <c r="F54" s="153" t="s">
        <v>166</v>
      </c>
      <c r="G54" s="153" t="s">
        <v>166</v>
      </c>
      <c r="H54" s="153">
        <f>E54</f>
        <v>197603.86</v>
      </c>
      <c r="I54" s="153">
        <f>D54-H54</f>
        <v>5119696.1399999997</v>
      </c>
      <c r="J54" s="15"/>
    </row>
    <row r="55" spans="1:10" ht="15.95" customHeight="1" x14ac:dyDescent="0.2">
      <c r="A55" s="155"/>
      <c r="B55" s="160"/>
      <c r="C55" s="159" t="s">
        <v>272</v>
      </c>
      <c r="D55" s="153">
        <f>D56</f>
        <v>2703900</v>
      </c>
      <c r="E55" s="153">
        <f>E56</f>
        <v>112385</v>
      </c>
      <c r="F55" s="153" t="s">
        <v>166</v>
      </c>
      <c r="G55" s="153" t="s">
        <v>166</v>
      </c>
      <c r="H55" s="153">
        <f>E55</f>
        <v>112385</v>
      </c>
      <c r="I55" s="153">
        <f>D55-H55</f>
        <v>2591515</v>
      </c>
      <c r="J55" s="15"/>
    </row>
    <row r="56" spans="1:10" ht="15.95" customHeight="1" x14ac:dyDescent="0.2">
      <c r="A56" s="158" t="s">
        <v>177</v>
      </c>
      <c r="B56" s="160"/>
      <c r="C56" s="159" t="s">
        <v>178</v>
      </c>
      <c r="D56" s="153">
        <f>D57</f>
        <v>2703900</v>
      </c>
      <c r="E56" s="153">
        <f>SUM(E57:E60)</f>
        <v>112385</v>
      </c>
      <c r="F56" s="153" t="s">
        <v>166</v>
      </c>
      <c r="G56" s="153" t="s">
        <v>166</v>
      </c>
      <c r="H56" s="153">
        <f>E56</f>
        <v>112385</v>
      </c>
      <c r="I56" s="153">
        <f>D56-H56</f>
        <v>2591515</v>
      </c>
      <c r="J56" s="15"/>
    </row>
    <row r="57" spans="1:10" ht="15.95" customHeight="1" x14ac:dyDescent="0.2">
      <c r="A57" s="155"/>
      <c r="B57" s="160"/>
      <c r="C57" s="159" t="s">
        <v>179</v>
      </c>
      <c r="D57" s="153">
        <v>2703900</v>
      </c>
      <c r="E57" s="156">
        <v>112385</v>
      </c>
      <c r="F57" s="153" t="s">
        <v>166</v>
      </c>
      <c r="G57" s="153" t="s">
        <v>166</v>
      </c>
      <c r="H57" s="153">
        <f>E57</f>
        <v>112385</v>
      </c>
      <c r="I57" s="153">
        <f>D57-H57</f>
        <v>2591515</v>
      </c>
      <c r="J57" s="15"/>
    </row>
    <row r="58" spans="1:10" ht="15.95" customHeight="1" x14ac:dyDescent="0.2">
      <c r="A58" s="155"/>
      <c r="B58" s="160"/>
      <c r="C58" s="159" t="s">
        <v>180</v>
      </c>
      <c r="D58" s="153">
        <v>0</v>
      </c>
      <c r="E58" s="156">
        <v>0</v>
      </c>
      <c r="F58" s="153">
        <v>0</v>
      </c>
      <c r="G58" s="153">
        <v>0</v>
      </c>
      <c r="H58" s="153">
        <f>E58</f>
        <v>0</v>
      </c>
      <c r="I58" s="153">
        <f>D58-H58</f>
        <v>0</v>
      </c>
      <c r="J58" s="15"/>
    </row>
    <row r="59" spans="1:10" ht="15.95" customHeight="1" x14ac:dyDescent="0.2">
      <c r="A59" s="155"/>
      <c r="B59" s="160"/>
      <c r="C59" s="159" t="s">
        <v>181</v>
      </c>
      <c r="D59" s="153">
        <v>0</v>
      </c>
      <c r="E59" s="156">
        <v>0</v>
      </c>
      <c r="F59" s="153">
        <v>0</v>
      </c>
      <c r="G59" s="153">
        <v>0</v>
      </c>
      <c r="H59" s="153">
        <f>E59</f>
        <v>0</v>
      </c>
      <c r="I59" s="153">
        <f>D59-H59</f>
        <v>0</v>
      </c>
      <c r="J59" s="15"/>
    </row>
    <row r="60" spans="1:10" ht="15.95" customHeight="1" x14ac:dyDescent="0.2">
      <c r="A60" s="155"/>
      <c r="B60" s="160"/>
      <c r="C60" s="159" t="s">
        <v>273</v>
      </c>
      <c r="D60" s="153">
        <v>0</v>
      </c>
      <c r="E60" s="156">
        <v>0</v>
      </c>
      <c r="F60" s="153"/>
      <c r="G60" s="153"/>
      <c r="H60" s="153">
        <f>E60</f>
        <v>0</v>
      </c>
      <c r="I60" s="153">
        <f>D60-H60</f>
        <v>0</v>
      </c>
      <c r="J60" s="15"/>
    </row>
    <row r="61" spans="1:10" ht="15.95" customHeight="1" x14ac:dyDescent="0.2">
      <c r="A61" s="155"/>
      <c r="B61" s="160"/>
      <c r="C61" s="159" t="s">
        <v>182</v>
      </c>
      <c r="D61" s="153">
        <f>D62</f>
        <v>2613400</v>
      </c>
      <c r="E61" s="153">
        <f>E62</f>
        <v>85218.86</v>
      </c>
      <c r="F61" s="153" t="s">
        <v>166</v>
      </c>
      <c r="G61" s="153" t="s">
        <v>166</v>
      </c>
      <c r="H61" s="153">
        <f>E61</f>
        <v>85218.86</v>
      </c>
      <c r="I61" s="153">
        <f>D61-H61</f>
        <v>2528181.14</v>
      </c>
      <c r="J61" s="15"/>
    </row>
    <row r="62" spans="1:10" ht="15.95" customHeight="1" x14ac:dyDescent="0.2">
      <c r="A62" s="158" t="s">
        <v>183</v>
      </c>
      <c r="B62" s="160"/>
      <c r="C62" s="159" t="s">
        <v>308</v>
      </c>
      <c r="D62" s="153">
        <v>2613400</v>
      </c>
      <c r="E62" s="153">
        <f>E63+E64+E65</f>
        <v>85218.86</v>
      </c>
      <c r="F62" s="153" t="s">
        <v>166</v>
      </c>
      <c r="G62" s="153" t="s">
        <v>166</v>
      </c>
      <c r="H62" s="153">
        <f>E62</f>
        <v>85218.86</v>
      </c>
      <c r="I62" s="153">
        <f>D62-H62</f>
        <v>2528181.14</v>
      </c>
      <c r="J62" s="15"/>
    </row>
    <row r="63" spans="1:10" ht="24.75" customHeight="1" x14ac:dyDescent="0.2">
      <c r="A63" s="161"/>
      <c r="B63" s="160"/>
      <c r="C63" s="159" t="s">
        <v>184</v>
      </c>
      <c r="D63" s="153">
        <v>0</v>
      </c>
      <c r="E63" s="156">
        <v>83839.45</v>
      </c>
      <c r="F63" s="153" t="s">
        <v>166</v>
      </c>
      <c r="G63" s="153" t="s">
        <v>166</v>
      </c>
      <c r="H63" s="153">
        <f>E63</f>
        <v>83839.45</v>
      </c>
      <c r="I63" s="153">
        <f>D63-H63</f>
        <v>-83839.45</v>
      </c>
      <c r="J63" s="15"/>
    </row>
    <row r="64" spans="1:10" ht="15.95" customHeight="1" x14ac:dyDescent="0.2">
      <c r="A64" s="158"/>
      <c r="B64" s="160"/>
      <c r="C64" s="159" t="s">
        <v>185</v>
      </c>
      <c r="D64" s="153">
        <v>0</v>
      </c>
      <c r="E64" s="156">
        <v>1379.41</v>
      </c>
      <c r="F64" s="153" t="s">
        <v>166</v>
      </c>
      <c r="G64" s="153" t="s">
        <v>166</v>
      </c>
      <c r="H64" s="153">
        <f>E64</f>
        <v>1379.41</v>
      </c>
      <c r="I64" s="153">
        <f>D64-H64</f>
        <v>-1379.41</v>
      </c>
      <c r="J64" s="15"/>
    </row>
    <row r="65" spans="1:10" ht="15.95" customHeight="1" x14ac:dyDescent="0.2">
      <c r="A65" s="158"/>
      <c r="B65" s="160"/>
      <c r="C65" s="159" t="s">
        <v>186</v>
      </c>
      <c r="D65" s="153">
        <v>0</v>
      </c>
      <c r="E65" s="156">
        <v>0</v>
      </c>
      <c r="F65" s="153" t="s">
        <v>166</v>
      </c>
      <c r="G65" s="153" t="s">
        <v>166</v>
      </c>
      <c r="H65" s="153">
        <f>E65</f>
        <v>0</v>
      </c>
      <c r="I65" s="153">
        <f>D65-H65</f>
        <v>0</v>
      </c>
      <c r="J65" s="15"/>
    </row>
    <row r="66" spans="1:10" ht="15.95" customHeight="1" x14ac:dyDescent="0.2">
      <c r="A66" s="155" t="s">
        <v>187</v>
      </c>
      <c r="B66" s="160"/>
      <c r="C66" s="159" t="s">
        <v>157</v>
      </c>
      <c r="D66" s="153">
        <f>D67</f>
        <v>67000</v>
      </c>
      <c r="E66" s="153">
        <f>E67</f>
        <v>2790</v>
      </c>
      <c r="F66" s="153" t="s">
        <v>166</v>
      </c>
      <c r="G66" s="153" t="s">
        <v>166</v>
      </c>
      <c r="H66" s="153">
        <f>E66</f>
        <v>2790</v>
      </c>
      <c r="I66" s="153">
        <f>D66-H66</f>
        <v>64210</v>
      </c>
      <c r="J66" s="15"/>
    </row>
    <row r="67" spans="1:10" ht="15.95" customHeight="1" x14ac:dyDescent="0.2">
      <c r="A67" s="158"/>
      <c r="B67" s="160"/>
      <c r="C67" s="159" t="s">
        <v>158</v>
      </c>
      <c r="D67" s="153">
        <f>D68</f>
        <v>67000</v>
      </c>
      <c r="E67" s="153">
        <f>E68</f>
        <v>2790</v>
      </c>
      <c r="F67" s="153" t="s">
        <v>166</v>
      </c>
      <c r="G67" s="153" t="s">
        <v>166</v>
      </c>
      <c r="H67" s="153">
        <f>E67</f>
        <v>2790</v>
      </c>
      <c r="I67" s="153">
        <f>D67-H67</f>
        <v>64210</v>
      </c>
      <c r="J67" s="15"/>
    </row>
    <row r="68" spans="1:10" ht="15.95" customHeight="1" x14ac:dyDescent="0.2">
      <c r="A68" s="158"/>
      <c r="B68" s="160"/>
      <c r="C68" s="159" t="s">
        <v>159</v>
      </c>
      <c r="D68" s="153">
        <v>67000</v>
      </c>
      <c r="E68" s="153">
        <f>E69</f>
        <v>2790</v>
      </c>
      <c r="F68" s="153" t="s">
        <v>166</v>
      </c>
      <c r="G68" s="153" t="s">
        <v>166</v>
      </c>
      <c r="H68" s="153">
        <f>E68</f>
        <v>2790</v>
      </c>
      <c r="I68" s="153">
        <f>D68-H68</f>
        <v>64210</v>
      </c>
      <c r="J68" s="15"/>
    </row>
    <row r="69" spans="1:10" ht="15.95" customHeight="1" x14ac:dyDescent="0.2">
      <c r="A69" s="158"/>
      <c r="B69" s="160"/>
      <c r="C69" s="159" t="s">
        <v>160</v>
      </c>
      <c r="D69" s="153">
        <v>0</v>
      </c>
      <c r="E69" s="156">
        <v>2790</v>
      </c>
      <c r="F69" s="153" t="s">
        <v>166</v>
      </c>
      <c r="G69" s="153" t="s">
        <v>166</v>
      </c>
      <c r="H69" s="153">
        <f>E69</f>
        <v>2790</v>
      </c>
      <c r="I69" s="153">
        <f>D69-H69</f>
        <v>-2790</v>
      </c>
      <c r="J69" s="15"/>
    </row>
    <row r="70" spans="1:10" ht="39" customHeight="1" x14ac:dyDescent="0.2">
      <c r="A70" s="155" t="s">
        <v>188</v>
      </c>
      <c r="B70" s="160"/>
      <c r="C70" s="159" t="s">
        <v>189</v>
      </c>
      <c r="D70" s="153">
        <f>D71</f>
        <v>0</v>
      </c>
      <c r="E70" s="153">
        <f>E71</f>
        <v>0</v>
      </c>
      <c r="F70" s="153" t="s">
        <v>166</v>
      </c>
      <c r="G70" s="153" t="s">
        <v>166</v>
      </c>
      <c r="H70" s="153">
        <f>E70</f>
        <v>0</v>
      </c>
      <c r="I70" s="153">
        <f>D70-H70</f>
        <v>0</v>
      </c>
      <c r="J70" s="15"/>
    </row>
    <row r="71" spans="1:10" ht="15.95" customHeight="1" x14ac:dyDescent="0.2">
      <c r="A71" s="155"/>
      <c r="B71" s="160"/>
      <c r="C71" s="159" t="s">
        <v>190</v>
      </c>
      <c r="D71" s="153">
        <f>D72</f>
        <v>0</v>
      </c>
      <c r="E71" s="153">
        <f>E72</f>
        <v>0</v>
      </c>
      <c r="F71" s="153" t="s">
        <v>166</v>
      </c>
      <c r="G71" s="153" t="s">
        <v>166</v>
      </c>
      <c r="H71" s="153">
        <f>E71</f>
        <v>0</v>
      </c>
      <c r="I71" s="153">
        <f>D71-H71</f>
        <v>0</v>
      </c>
      <c r="J71" s="15"/>
    </row>
    <row r="72" spans="1:10" ht="15.95" customHeight="1" x14ac:dyDescent="0.2">
      <c r="A72" s="155"/>
      <c r="B72" s="160"/>
      <c r="C72" s="159" t="s">
        <v>191</v>
      </c>
      <c r="D72" s="153">
        <f>D73</f>
        <v>0</v>
      </c>
      <c r="E72" s="153">
        <f>E73</f>
        <v>0</v>
      </c>
      <c r="F72" s="153" t="s">
        <v>166</v>
      </c>
      <c r="G72" s="153" t="s">
        <v>166</v>
      </c>
      <c r="H72" s="153">
        <f>E72</f>
        <v>0</v>
      </c>
      <c r="I72" s="153">
        <f>D72-H72</f>
        <v>0</v>
      </c>
      <c r="J72" s="15"/>
    </row>
    <row r="73" spans="1:10" ht="15.95" customHeight="1" x14ac:dyDescent="0.2">
      <c r="A73" s="155"/>
      <c r="B73" s="160"/>
      <c r="C73" s="159" t="s">
        <v>192</v>
      </c>
      <c r="D73" s="153">
        <v>0</v>
      </c>
      <c r="E73" s="156">
        <v>0</v>
      </c>
      <c r="F73" s="153" t="s">
        <v>166</v>
      </c>
      <c r="G73" s="153" t="s">
        <v>166</v>
      </c>
      <c r="H73" s="153">
        <f>E73</f>
        <v>0</v>
      </c>
      <c r="I73" s="153">
        <f>D73-H73</f>
        <v>0</v>
      </c>
      <c r="J73" s="15"/>
    </row>
    <row r="74" spans="1:10" ht="15.95" customHeight="1" x14ac:dyDescent="0.2">
      <c r="A74" s="155"/>
      <c r="B74" s="160"/>
      <c r="C74" s="159" t="s">
        <v>161</v>
      </c>
      <c r="D74" s="153">
        <f>D75</f>
        <v>737000</v>
      </c>
      <c r="E74" s="153">
        <f>E75</f>
        <v>45746</v>
      </c>
      <c r="F74" s="153" t="s">
        <v>166</v>
      </c>
      <c r="G74" s="153" t="s">
        <v>166</v>
      </c>
      <c r="H74" s="153">
        <f>E74</f>
        <v>45746</v>
      </c>
      <c r="I74" s="153">
        <f>D74-H74</f>
        <v>691254</v>
      </c>
      <c r="J74" s="15"/>
    </row>
    <row r="75" spans="1:10" ht="15.95" customHeight="1" x14ac:dyDescent="0.2">
      <c r="A75" s="155" t="s">
        <v>193</v>
      </c>
      <c r="B75" s="160"/>
      <c r="C75" s="162" t="s">
        <v>162</v>
      </c>
      <c r="D75" s="153">
        <f>D76</f>
        <v>737000</v>
      </c>
      <c r="E75" s="163">
        <f>E76</f>
        <v>45746</v>
      </c>
      <c r="F75" s="153" t="s">
        <v>166</v>
      </c>
      <c r="G75" s="153" t="s">
        <v>166</v>
      </c>
      <c r="H75" s="153">
        <f>E75</f>
        <v>45746</v>
      </c>
      <c r="I75" s="153">
        <f>D75-H75</f>
        <v>691254</v>
      </c>
      <c r="J75" s="15"/>
    </row>
    <row r="76" spans="1:10" ht="15.95" customHeight="1" x14ac:dyDescent="0.2">
      <c r="A76" s="155"/>
      <c r="B76" s="160"/>
      <c r="C76" s="162" t="s">
        <v>194</v>
      </c>
      <c r="D76" s="153">
        <f>D77</f>
        <v>737000</v>
      </c>
      <c r="E76" s="163">
        <f>E77</f>
        <v>45746</v>
      </c>
      <c r="F76" s="153" t="s">
        <v>166</v>
      </c>
      <c r="G76" s="153" t="s">
        <v>166</v>
      </c>
      <c r="H76" s="153">
        <f>E76</f>
        <v>45746</v>
      </c>
      <c r="I76" s="153">
        <f>D76-H76</f>
        <v>691254</v>
      </c>
      <c r="J76" s="15"/>
    </row>
    <row r="77" spans="1:10" ht="15.95" customHeight="1" x14ac:dyDescent="0.2">
      <c r="A77" s="155"/>
      <c r="B77" s="160"/>
      <c r="C77" s="162" t="s">
        <v>168</v>
      </c>
      <c r="D77" s="153">
        <v>737000</v>
      </c>
      <c r="E77" s="164">
        <v>45746</v>
      </c>
      <c r="F77" s="153" t="s">
        <v>166</v>
      </c>
      <c r="G77" s="153" t="s">
        <v>166</v>
      </c>
      <c r="H77" s="153">
        <f>E77</f>
        <v>45746</v>
      </c>
      <c r="I77" s="153">
        <f>D77-H77</f>
        <v>691254</v>
      </c>
      <c r="J77" s="15"/>
    </row>
    <row r="78" spans="1:10" ht="15.95" customHeight="1" x14ac:dyDescent="0.2">
      <c r="A78" s="155"/>
      <c r="B78" s="160"/>
      <c r="C78" s="162" t="s">
        <v>201</v>
      </c>
      <c r="D78" s="163">
        <f>D79</f>
        <v>0</v>
      </c>
      <c r="E78" s="163">
        <f>E79</f>
        <v>0</v>
      </c>
      <c r="F78" s="153" t="s">
        <v>166</v>
      </c>
      <c r="G78" s="153" t="s">
        <v>166</v>
      </c>
      <c r="H78" s="153">
        <f>E78</f>
        <v>0</v>
      </c>
      <c r="I78" s="153">
        <f>D78-H78</f>
        <v>0</v>
      </c>
      <c r="J78" s="15"/>
    </row>
    <row r="79" spans="1:10" ht="15.95" customHeight="1" x14ac:dyDescent="0.2">
      <c r="A79" s="155"/>
      <c r="B79" s="160"/>
      <c r="C79" s="162" t="s">
        <v>202</v>
      </c>
      <c r="D79" s="163">
        <f>D80</f>
        <v>0</v>
      </c>
      <c r="E79" s="163">
        <f>E80</f>
        <v>0</v>
      </c>
      <c r="F79" s="153" t="s">
        <v>166</v>
      </c>
      <c r="G79" s="153" t="s">
        <v>166</v>
      </c>
      <c r="H79" s="153">
        <f>E79</f>
        <v>0</v>
      </c>
      <c r="I79" s="153">
        <f>D79-H79</f>
        <v>0</v>
      </c>
      <c r="J79" s="15"/>
    </row>
    <row r="80" spans="1:10" ht="15.95" customHeight="1" x14ac:dyDescent="0.2">
      <c r="A80" s="155"/>
      <c r="B80" s="160"/>
      <c r="C80" s="162" t="s">
        <v>203</v>
      </c>
      <c r="D80" s="163">
        <v>0</v>
      </c>
      <c r="E80" s="164">
        <v>0</v>
      </c>
      <c r="F80" s="153" t="s">
        <v>166</v>
      </c>
      <c r="G80" s="153" t="s">
        <v>166</v>
      </c>
      <c r="H80" s="153">
        <f>E80</f>
        <v>0</v>
      </c>
      <c r="I80" s="153">
        <f>D80-H80</f>
        <v>0</v>
      </c>
      <c r="J80" s="15"/>
    </row>
    <row r="81" spans="1:10" ht="15.95" customHeight="1" x14ac:dyDescent="0.2">
      <c r="A81" s="155" t="s">
        <v>274</v>
      </c>
      <c r="B81" s="160"/>
      <c r="C81" s="162" t="s">
        <v>275</v>
      </c>
      <c r="D81" s="163">
        <f>D82</f>
        <v>0</v>
      </c>
      <c r="E81" s="163">
        <f>E82</f>
        <v>243</v>
      </c>
      <c r="F81" s="153" t="s">
        <v>166</v>
      </c>
      <c r="G81" s="153" t="s">
        <v>166</v>
      </c>
      <c r="H81" s="153">
        <f>E81</f>
        <v>243</v>
      </c>
      <c r="I81" s="153">
        <f>D81-H81</f>
        <v>-243</v>
      </c>
      <c r="J81" s="15"/>
    </row>
    <row r="82" spans="1:10" ht="15.95" customHeight="1" x14ac:dyDescent="0.2">
      <c r="A82" s="158"/>
      <c r="B82" s="160"/>
      <c r="C82" s="162" t="s">
        <v>276</v>
      </c>
      <c r="D82" s="163">
        <f>D83</f>
        <v>0</v>
      </c>
      <c r="E82" s="163">
        <f>E83</f>
        <v>243</v>
      </c>
      <c r="F82" s="153" t="s">
        <v>166</v>
      </c>
      <c r="G82" s="153" t="s">
        <v>166</v>
      </c>
      <c r="H82" s="153">
        <f>E82</f>
        <v>243</v>
      </c>
      <c r="I82" s="153">
        <f>D82-H82</f>
        <v>-243</v>
      </c>
      <c r="J82" s="15"/>
    </row>
    <row r="83" spans="1:10" ht="15.95" customHeight="1" x14ac:dyDescent="0.2">
      <c r="A83" s="158"/>
      <c r="B83" s="160"/>
      <c r="C83" s="162" t="s">
        <v>277</v>
      </c>
      <c r="D83" s="163">
        <f>D84</f>
        <v>0</v>
      </c>
      <c r="E83" s="163">
        <f>E84</f>
        <v>243</v>
      </c>
      <c r="F83" s="153" t="s">
        <v>166</v>
      </c>
      <c r="G83" s="153" t="s">
        <v>166</v>
      </c>
      <c r="H83" s="153">
        <f>E83</f>
        <v>243</v>
      </c>
      <c r="I83" s="153">
        <f>D83-H83</f>
        <v>-243</v>
      </c>
      <c r="J83" s="15"/>
    </row>
    <row r="84" spans="1:10" ht="15.95" customHeight="1" x14ac:dyDescent="0.2">
      <c r="A84" s="158"/>
      <c r="B84" s="160"/>
      <c r="C84" s="162" t="s">
        <v>278</v>
      </c>
      <c r="D84" s="163">
        <v>0</v>
      </c>
      <c r="E84" s="164">
        <v>243</v>
      </c>
      <c r="F84" s="153" t="s">
        <v>166</v>
      </c>
      <c r="G84" s="153" t="s">
        <v>166</v>
      </c>
      <c r="H84" s="153">
        <f>E84</f>
        <v>243</v>
      </c>
      <c r="I84" s="153">
        <f>D84-H84</f>
        <v>-243</v>
      </c>
      <c r="J84" s="15"/>
    </row>
    <row r="85" spans="1:10" ht="15.95" customHeight="1" x14ac:dyDescent="0.2">
      <c r="A85" s="155" t="s">
        <v>163</v>
      </c>
      <c r="B85" s="160"/>
      <c r="C85" s="162" t="s">
        <v>164</v>
      </c>
      <c r="D85" s="163">
        <f>D86</f>
        <v>1600</v>
      </c>
      <c r="E85" s="163">
        <f>E87</f>
        <v>0</v>
      </c>
      <c r="F85" s="153" t="s">
        <v>166</v>
      </c>
      <c r="G85" s="153" t="s">
        <v>166</v>
      </c>
      <c r="H85" s="153">
        <f>E85</f>
        <v>0</v>
      </c>
      <c r="I85" s="153">
        <f>D85-H85</f>
        <v>1600</v>
      </c>
      <c r="J85" s="15"/>
    </row>
    <row r="86" spans="1:10" ht="15.95" customHeight="1" x14ac:dyDescent="0.2">
      <c r="A86" s="165"/>
      <c r="B86" s="160"/>
      <c r="C86" s="162" t="s">
        <v>322</v>
      </c>
      <c r="D86" s="163">
        <f>D87</f>
        <v>1600</v>
      </c>
      <c r="E86" s="163">
        <f>E87</f>
        <v>0</v>
      </c>
      <c r="F86" s="153" t="s">
        <v>166</v>
      </c>
      <c r="G86" s="153" t="s">
        <v>166</v>
      </c>
      <c r="H86" s="153">
        <f>E86</f>
        <v>0</v>
      </c>
      <c r="I86" s="153">
        <f>D86-H86</f>
        <v>1600</v>
      </c>
      <c r="J86" s="15"/>
    </row>
    <row r="87" spans="1:10" ht="15.95" customHeight="1" x14ac:dyDescent="0.2">
      <c r="A87" s="165"/>
      <c r="B87" s="160"/>
      <c r="C87" s="162" t="s">
        <v>321</v>
      </c>
      <c r="D87" s="219">
        <v>1600</v>
      </c>
      <c r="E87" s="164">
        <v>0</v>
      </c>
      <c r="F87" s="153" t="s">
        <v>166</v>
      </c>
      <c r="G87" s="153" t="s">
        <v>166</v>
      </c>
      <c r="H87" s="153">
        <f>E87</f>
        <v>0</v>
      </c>
      <c r="I87" s="153">
        <f>D87-H87</f>
        <v>1600</v>
      </c>
      <c r="J87" s="15"/>
    </row>
    <row r="88" spans="1:10" ht="15.95" customHeight="1" x14ac:dyDescent="0.2">
      <c r="A88" s="165"/>
      <c r="B88" s="160"/>
      <c r="C88" s="162" t="s">
        <v>279</v>
      </c>
      <c r="D88" s="163">
        <v>0</v>
      </c>
      <c r="E88" s="163">
        <f>E89</f>
        <v>0</v>
      </c>
      <c r="F88" s="153">
        <v>0</v>
      </c>
      <c r="G88" s="153">
        <v>0</v>
      </c>
      <c r="H88" s="153">
        <f>E88</f>
        <v>0</v>
      </c>
      <c r="I88" s="153">
        <f>D88-H88</f>
        <v>0</v>
      </c>
      <c r="J88" s="15"/>
    </row>
    <row r="89" spans="1:10" ht="15.95" customHeight="1" x14ac:dyDescent="0.2">
      <c r="A89" s="165"/>
      <c r="B89" s="160"/>
      <c r="C89" s="166" t="s">
        <v>280</v>
      </c>
      <c r="D89" s="163">
        <v>0</v>
      </c>
      <c r="E89" s="163">
        <f>E90</f>
        <v>0</v>
      </c>
      <c r="F89" s="153">
        <v>0</v>
      </c>
      <c r="G89" s="153">
        <v>0</v>
      </c>
      <c r="H89" s="153">
        <f>E89</f>
        <v>0</v>
      </c>
      <c r="I89" s="153">
        <f>D89-H89</f>
        <v>0</v>
      </c>
      <c r="J89" s="15"/>
    </row>
    <row r="90" spans="1:10" ht="15.95" customHeight="1" x14ac:dyDescent="0.2">
      <c r="A90" s="165"/>
      <c r="B90" s="160"/>
      <c r="C90" s="162" t="s">
        <v>281</v>
      </c>
      <c r="D90" s="163">
        <v>0</v>
      </c>
      <c r="E90" s="164">
        <v>0</v>
      </c>
      <c r="F90" s="153">
        <v>0</v>
      </c>
      <c r="G90" s="153">
        <v>0</v>
      </c>
      <c r="H90" s="153">
        <f>E90</f>
        <v>0</v>
      </c>
      <c r="I90" s="153">
        <f>D90-H90</f>
        <v>0</v>
      </c>
      <c r="J90" s="15"/>
    </row>
    <row r="91" spans="1:10" ht="15.95" customHeight="1" x14ac:dyDescent="0.2">
      <c r="A91" s="158"/>
      <c r="B91" s="160"/>
      <c r="C91" s="162" t="s">
        <v>195</v>
      </c>
      <c r="D91" s="163">
        <f>D92+D107+D106</f>
        <v>5657900</v>
      </c>
      <c r="E91" s="163">
        <f>E92</f>
        <v>357800</v>
      </c>
      <c r="F91" s="153">
        <v>0</v>
      </c>
      <c r="G91" s="153">
        <v>0</v>
      </c>
      <c r="H91" s="153">
        <f>E91</f>
        <v>357800</v>
      </c>
      <c r="I91" s="153">
        <f>D91-H91</f>
        <v>5300100</v>
      </c>
      <c r="J91" s="15"/>
    </row>
    <row r="92" spans="1:10" ht="15.95" customHeight="1" x14ac:dyDescent="0.2">
      <c r="A92" s="158"/>
      <c r="B92" s="160"/>
      <c r="C92" s="162" t="s">
        <v>165</v>
      </c>
      <c r="D92" s="163">
        <f>D93+D96+D100</f>
        <v>5657900</v>
      </c>
      <c r="E92" s="163">
        <f>E93+E96+E100</f>
        <v>357800</v>
      </c>
      <c r="F92" s="153" t="s">
        <v>166</v>
      </c>
      <c r="G92" s="153" t="s">
        <v>282</v>
      </c>
      <c r="H92" s="153">
        <f>E92</f>
        <v>357800</v>
      </c>
      <c r="I92" s="153">
        <f>D92-H92</f>
        <v>5300100</v>
      </c>
      <c r="J92" s="15"/>
    </row>
    <row r="93" spans="1:10" ht="15.95" customHeight="1" x14ac:dyDescent="0.2">
      <c r="A93" s="158"/>
      <c r="B93" s="160"/>
      <c r="C93" s="162" t="s">
        <v>307</v>
      </c>
      <c r="D93" s="163">
        <f>D94</f>
        <v>3386900</v>
      </c>
      <c r="E93" s="163">
        <f>E94</f>
        <v>338700</v>
      </c>
      <c r="F93" s="153" t="s">
        <v>166</v>
      </c>
      <c r="G93" s="153">
        <v>0</v>
      </c>
      <c r="H93" s="153">
        <f>E93</f>
        <v>338700</v>
      </c>
      <c r="I93" s="153">
        <f>D93-H93</f>
        <v>3048200</v>
      </c>
      <c r="J93" s="15"/>
    </row>
    <row r="94" spans="1:10" ht="15.95" customHeight="1" x14ac:dyDescent="0.2">
      <c r="A94" s="158"/>
      <c r="B94" s="160"/>
      <c r="C94" s="162" t="s">
        <v>306</v>
      </c>
      <c r="D94" s="163">
        <f>D95</f>
        <v>3386900</v>
      </c>
      <c r="E94" s="163">
        <f>E95</f>
        <v>338700</v>
      </c>
      <c r="F94" s="153" t="s">
        <v>166</v>
      </c>
      <c r="G94" s="153">
        <v>0</v>
      </c>
      <c r="H94" s="153">
        <f>E94</f>
        <v>338700</v>
      </c>
      <c r="I94" s="153">
        <f>D94-H94</f>
        <v>3048200</v>
      </c>
      <c r="J94" s="15"/>
    </row>
    <row r="95" spans="1:10" ht="25.5" customHeight="1" x14ac:dyDescent="0.2">
      <c r="A95" s="155" t="s">
        <v>167</v>
      </c>
      <c r="B95" s="160"/>
      <c r="C95" s="162" t="s">
        <v>305</v>
      </c>
      <c r="D95" s="163">
        <v>3386900</v>
      </c>
      <c r="E95" s="164">
        <v>338700</v>
      </c>
      <c r="F95" s="153" t="s">
        <v>166</v>
      </c>
      <c r="G95" s="153">
        <v>0</v>
      </c>
      <c r="H95" s="153">
        <f>E95</f>
        <v>338700</v>
      </c>
      <c r="I95" s="153">
        <f>D95-H95</f>
        <v>3048200</v>
      </c>
      <c r="J95" s="15"/>
    </row>
    <row r="96" spans="1:10" ht="15.95" customHeight="1" x14ac:dyDescent="0.2">
      <c r="A96" s="155"/>
      <c r="B96" s="160"/>
      <c r="C96" s="162" t="s">
        <v>304</v>
      </c>
      <c r="D96" s="163">
        <f>D97+D99</f>
        <v>407200</v>
      </c>
      <c r="E96" s="163">
        <f>E97+E99</f>
        <v>0</v>
      </c>
      <c r="F96" s="153" t="s">
        <v>166</v>
      </c>
      <c r="G96" s="153" t="s">
        <v>166</v>
      </c>
      <c r="H96" s="153">
        <f>E96</f>
        <v>0</v>
      </c>
      <c r="I96" s="153">
        <f>D96-H96</f>
        <v>407200</v>
      </c>
      <c r="J96" s="15"/>
    </row>
    <row r="97" spans="1:10" ht="15.95" customHeight="1" x14ac:dyDescent="0.2">
      <c r="A97" s="155"/>
      <c r="B97" s="160"/>
      <c r="C97" s="162" t="s">
        <v>303</v>
      </c>
      <c r="D97" s="163">
        <v>407000</v>
      </c>
      <c r="E97" s="163">
        <f>E98</f>
        <v>0</v>
      </c>
      <c r="F97" s="153" t="s">
        <v>166</v>
      </c>
      <c r="G97" s="153" t="s">
        <v>166</v>
      </c>
      <c r="H97" s="153">
        <f>E97</f>
        <v>0</v>
      </c>
      <c r="I97" s="153">
        <f>D97-H97</f>
        <v>407000</v>
      </c>
      <c r="J97" s="15"/>
    </row>
    <row r="98" spans="1:10" ht="33" customHeight="1" x14ac:dyDescent="0.2">
      <c r="A98" s="167" t="s">
        <v>196</v>
      </c>
      <c r="B98" s="160"/>
      <c r="C98" s="162" t="s">
        <v>302</v>
      </c>
      <c r="D98" s="163">
        <v>407000</v>
      </c>
      <c r="E98" s="164">
        <v>0</v>
      </c>
      <c r="F98" s="153" t="s">
        <v>166</v>
      </c>
      <c r="G98" s="153" t="s">
        <v>166</v>
      </c>
      <c r="H98" s="153">
        <f>E98</f>
        <v>0</v>
      </c>
      <c r="I98" s="153">
        <f>D98-H98</f>
        <v>407000</v>
      </c>
      <c r="J98" s="15"/>
    </row>
    <row r="99" spans="1:10" ht="36.75" customHeight="1" x14ac:dyDescent="0.2">
      <c r="A99" s="168" t="s">
        <v>197</v>
      </c>
      <c r="B99" s="160"/>
      <c r="C99" s="162" t="s">
        <v>301</v>
      </c>
      <c r="D99" s="163">
        <v>200</v>
      </c>
      <c r="E99" s="164">
        <v>0</v>
      </c>
      <c r="F99" s="153" t="s">
        <v>166</v>
      </c>
      <c r="G99" s="153" t="s">
        <v>166</v>
      </c>
      <c r="H99" s="153">
        <f>E99</f>
        <v>0</v>
      </c>
      <c r="I99" s="153">
        <f>D99-H99</f>
        <v>200</v>
      </c>
      <c r="J99" s="15"/>
    </row>
    <row r="100" spans="1:10" ht="15.95" customHeight="1" x14ac:dyDescent="0.2">
      <c r="A100" s="168"/>
      <c r="B100" s="160"/>
      <c r="C100" s="162" t="s">
        <v>300</v>
      </c>
      <c r="D100" s="163">
        <f>D102+D101</f>
        <v>1863800</v>
      </c>
      <c r="E100" s="163">
        <f>E101+E103</f>
        <v>19100</v>
      </c>
      <c r="F100" s="153">
        <v>0</v>
      </c>
      <c r="G100" s="153">
        <v>0</v>
      </c>
      <c r="H100" s="153">
        <f>E100</f>
        <v>19100</v>
      </c>
      <c r="I100" s="153">
        <f>D100-H100</f>
        <v>1844700</v>
      </c>
      <c r="J100" s="15"/>
    </row>
    <row r="101" spans="1:10" ht="54.75" customHeight="1" x14ac:dyDescent="0.2">
      <c r="A101" s="168" t="s">
        <v>283</v>
      </c>
      <c r="B101" s="160"/>
      <c r="C101" s="162" t="s">
        <v>299</v>
      </c>
      <c r="D101" s="163">
        <v>1863800</v>
      </c>
      <c r="E101" s="164">
        <v>19100</v>
      </c>
      <c r="F101" s="153">
        <v>0</v>
      </c>
      <c r="G101" s="153">
        <v>0</v>
      </c>
      <c r="H101" s="153">
        <f>E101</f>
        <v>19100</v>
      </c>
      <c r="I101" s="153">
        <f>D101-H101</f>
        <v>1844700</v>
      </c>
      <c r="J101" s="15"/>
    </row>
    <row r="102" spans="1:10" ht="45" customHeight="1" x14ac:dyDescent="0.2">
      <c r="A102" s="167" t="s">
        <v>284</v>
      </c>
      <c r="B102" s="160"/>
      <c r="C102" s="162" t="s">
        <v>298</v>
      </c>
      <c r="D102" s="163">
        <f>D103</f>
        <v>0</v>
      </c>
      <c r="E102" s="163">
        <v>0</v>
      </c>
      <c r="F102" s="153">
        <v>0</v>
      </c>
      <c r="G102" s="153">
        <v>0</v>
      </c>
      <c r="H102" s="153">
        <f>E102</f>
        <v>0</v>
      </c>
      <c r="I102" s="153">
        <f>D102-H102</f>
        <v>0</v>
      </c>
      <c r="J102" s="15"/>
    </row>
    <row r="103" spans="1:10" ht="15.95" customHeight="1" x14ac:dyDescent="0.2">
      <c r="A103" s="167"/>
      <c r="B103" s="160"/>
      <c r="C103" s="162" t="s">
        <v>297</v>
      </c>
      <c r="D103" s="163"/>
      <c r="E103" s="164">
        <v>0</v>
      </c>
      <c r="F103" s="153">
        <v>0</v>
      </c>
      <c r="G103" s="153">
        <v>0</v>
      </c>
      <c r="H103" s="153">
        <f>E103</f>
        <v>0</v>
      </c>
      <c r="I103" s="153">
        <f>D103-H103</f>
        <v>0</v>
      </c>
      <c r="J103" s="15"/>
    </row>
    <row r="104" spans="1:10" ht="21" customHeight="1" x14ac:dyDescent="0.2">
      <c r="A104" s="167" t="s">
        <v>285</v>
      </c>
      <c r="B104" s="160"/>
      <c r="C104" s="162" t="s">
        <v>296</v>
      </c>
      <c r="D104" s="163">
        <v>0</v>
      </c>
      <c r="E104" s="163">
        <f>E105</f>
        <v>0</v>
      </c>
      <c r="F104" s="153">
        <v>0</v>
      </c>
      <c r="G104" s="153">
        <v>0</v>
      </c>
      <c r="H104" s="153">
        <f>E104</f>
        <v>0</v>
      </c>
      <c r="I104" s="153">
        <f>D104-H104</f>
        <v>0</v>
      </c>
      <c r="J104" s="15"/>
    </row>
    <row r="105" spans="1:10" ht="15.95" customHeight="1" x14ac:dyDescent="0.2">
      <c r="A105" s="168"/>
      <c r="B105" s="169"/>
      <c r="C105" s="162" t="s">
        <v>295</v>
      </c>
      <c r="D105" s="163">
        <v>0</v>
      </c>
      <c r="E105" s="164">
        <v>0</v>
      </c>
      <c r="F105" s="153">
        <v>0</v>
      </c>
      <c r="G105" s="153">
        <v>0</v>
      </c>
      <c r="H105" s="153">
        <f>E105</f>
        <v>0</v>
      </c>
      <c r="I105" s="153">
        <f>D105-H105</f>
        <v>0</v>
      </c>
      <c r="J105" s="15"/>
    </row>
    <row r="106" spans="1:10" ht="57" customHeight="1" x14ac:dyDescent="0.2">
      <c r="A106" s="168" t="s">
        <v>286</v>
      </c>
      <c r="B106" s="170"/>
      <c r="C106" s="162" t="s">
        <v>294</v>
      </c>
      <c r="D106" s="153">
        <v>0</v>
      </c>
      <c r="E106" s="156">
        <v>0</v>
      </c>
      <c r="F106" s="153">
        <v>0</v>
      </c>
      <c r="G106" s="153">
        <v>0</v>
      </c>
      <c r="H106" s="153">
        <f>E106</f>
        <v>0</v>
      </c>
      <c r="I106" s="153">
        <f>D106-H106</f>
        <v>0</v>
      </c>
      <c r="J106" s="15"/>
    </row>
    <row r="107" spans="1:10" ht="45" customHeight="1" x14ac:dyDescent="0.2">
      <c r="A107" s="171" t="s">
        <v>287</v>
      </c>
      <c r="B107" s="172"/>
      <c r="C107" s="162" t="s">
        <v>293</v>
      </c>
      <c r="D107" s="153">
        <v>0</v>
      </c>
      <c r="E107" s="156">
        <v>0</v>
      </c>
      <c r="F107" s="153">
        <v>0</v>
      </c>
      <c r="G107" s="153">
        <v>0</v>
      </c>
      <c r="H107" s="153">
        <f>E107</f>
        <v>0</v>
      </c>
      <c r="I107" s="153">
        <f>D107-H107</f>
        <v>0</v>
      </c>
      <c r="J107" s="15"/>
    </row>
    <row r="108" spans="1:10" x14ac:dyDescent="0.2">
      <c r="A108" s="173"/>
      <c r="B108" s="174"/>
      <c r="C108" s="175"/>
      <c r="D108" s="176">
        <f>D95-E95</f>
        <v>3048200</v>
      </c>
      <c r="E108" s="176"/>
      <c r="F108" s="176"/>
      <c r="G108" s="176"/>
      <c r="H108" s="176"/>
      <c r="I108" s="176"/>
      <c r="J108" s="15"/>
    </row>
    <row r="109" spans="1:10" x14ac:dyDescent="0.2">
      <c r="A109" s="173"/>
      <c r="B109" s="174"/>
      <c r="C109" s="175"/>
      <c r="D109" s="176"/>
      <c r="E109" s="176"/>
      <c r="F109" s="176"/>
      <c r="G109" s="176"/>
      <c r="H109" s="176"/>
      <c r="I109" s="176"/>
      <c r="J109" s="15"/>
    </row>
    <row r="110" spans="1:10" x14ac:dyDescent="0.2">
      <c r="A110" s="177"/>
      <c r="B110" s="178"/>
      <c r="C110" s="179"/>
      <c r="D110" s="42"/>
      <c r="E110" s="42"/>
      <c r="F110" s="42"/>
      <c r="G110" s="42"/>
      <c r="H110" s="42"/>
      <c r="I110" s="42"/>
      <c r="J110" s="15"/>
    </row>
    <row r="111" spans="1:10" x14ac:dyDescent="0.2">
      <c r="A111" s="177"/>
      <c r="B111" s="178"/>
      <c r="C111" s="179"/>
      <c r="D111" s="42"/>
      <c r="E111" s="42"/>
      <c r="F111" s="42"/>
      <c r="G111" s="42"/>
      <c r="H111" s="42"/>
      <c r="I111" s="42"/>
      <c r="J111" s="15"/>
    </row>
    <row r="112" spans="1:10" x14ac:dyDescent="0.2">
      <c r="A112" s="177"/>
      <c r="B112" s="178"/>
      <c r="C112" s="179"/>
      <c r="D112" s="42"/>
      <c r="E112" s="42"/>
      <c r="F112" s="42"/>
      <c r="G112" s="42"/>
      <c r="H112" s="42"/>
      <c r="I112" s="42"/>
      <c r="J112" s="15"/>
    </row>
    <row r="113" spans="1:10" x14ac:dyDescent="0.2">
      <c r="A113" s="177"/>
      <c r="B113" s="178"/>
      <c r="C113" s="179"/>
      <c r="D113" s="42"/>
      <c r="E113" s="42"/>
      <c r="F113" s="42"/>
      <c r="G113" s="42"/>
      <c r="H113" s="42"/>
      <c r="I113" s="42"/>
      <c r="J113" s="15"/>
    </row>
    <row r="114" spans="1:10" x14ac:dyDescent="0.2">
      <c r="A114" s="177"/>
      <c r="B114" s="178"/>
      <c r="C114" s="179"/>
      <c r="D114" s="42"/>
      <c r="E114" s="42"/>
      <c r="F114" s="42"/>
      <c r="G114" s="42"/>
      <c r="H114" s="42"/>
      <c r="I114" s="42"/>
      <c r="J114" s="15"/>
    </row>
    <row r="115" spans="1:10" x14ac:dyDescent="0.2">
      <c r="A115" s="177"/>
      <c r="B115" s="178"/>
      <c r="C115" s="179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7"/>
      <c r="B116" s="178"/>
      <c r="C116" s="179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7"/>
      <c r="B117" s="178"/>
      <c r="C117" s="179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7"/>
      <c r="B118" s="178"/>
      <c r="C118" s="179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7"/>
      <c r="B119" s="178"/>
      <c r="C119" s="179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7"/>
      <c r="B120" s="178"/>
      <c r="C120" s="179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7"/>
      <c r="B121" s="178"/>
      <c r="C121" s="179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7"/>
      <c r="B122" s="178"/>
      <c r="C122" s="179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7"/>
      <c r="B123" s="178"/>
      <c r="C123" s="179"/>
      <c r="D123" s="42"/>
      <c r="E123" s="42"/>
      <c r="F123" s="42"/>
      <c r="G123" s="42"/>
      <c r="H123" s="42"/>
      <c r="I123" s="42"/>
      <c r="J123" s="15"/>
    </row>
    <row r="124" spans="1:10" x14ac:dyDescent="0.2">
      <c r="A124" s="91"/>
      <c r="B124" s="180"/>
      <c r="C124" s="126"/>
      <c r="D124" s="181"/>
      <c r="E124" s="181"/>
      <c r="F124" s="181"/>
      <c r="G124" s="181"/>
      <c r="H124" s="182"/>
      <c r="I124" s="181"/>
      <c r="J124" s="15"/>
    </row>
    <row r="125" spans="1:10" x14ac:dyDescent="0.2">
      <c r="A125" s="91"/>
      <c r="B125" s="180"/>
      <c r="C125" s="126"/>
      <c r="D125" s="181"/>
      <c r="E125" s="181"/>
      <c r="F125" s="181"/>
      <c r="G125" s="181"/>
      <c r="H125" s="182"/>
      <c r="I125" s="181"/>
      <c r="J125" s="15"/>
    </row>
    <row r="126" spans="1:10" ht="15" x14ac:dyDescent="0.25">
      <c r="B126" s="90"/>
      <c r="C126" s="91"/>
      <c r="D126" s="182"/>
      <c r="E126" s="182"/>
      <c r="F126" s="182"/>
      <c r="G126" s="182"/>
      <c r="H126" s="15"/>
      <c r="I126" s="182"/>
      <c r="J126" s="15"/>
    </row>
    <row r="127" spans="1:10" x14ac:dyDescent="0.2">
      <c r="B127" s="38"/>
      <c r="C127" s="196"/>
      <c r="D127" s="15"/>
      <c r="E127" s="15"/>
      <c r="F127" s="15"/>
      <c r="G127" s="15"/>
      <c r="H127" s="15"/>
      <c r="I127" s="15"/>
      <c r="J127" s="15"/>
    </row>
    <row r="128" spans="1:10" x14ac:dyDescent="0.2">
      <c r="A128" s="91"/>
      <c r="B128" s="126"/>
      <c r="C128" s="126"/>
      <c r="D128" s="181"/>
      <c r="E128" s="181"/>
      <c r="F128" s="183"/>
      <c r="G128" s="181"/>
      <c r="H128" s="181"/>
      <c r="I128" s="181"/>
      <c r="J128" s="15"/>
    </row>
    <row r="129" spans="1:10" x14ac:dyDescent="0.2">
      <c r="B129" s="126"/>
      <c r="C129" s="126"/>
      <c r="D129" s="181"/>
      <c r="E129" s="181"/>
      <c r="F129" s="42"/>
      <c r="G129" s="181"/>
      <c r="H129" s="181"/>
      <c r="I129" s="181"/>
      <c r="J129" s="15"/>
    </row>
    <row r="130" spans="1:10" x14ac:dyDescent="0.2">
      <c r="A130" s="126"/>
      <c r="B130" s="126"/>
      <c r="C130" s="126"/>
      <c r="D130" s="181"/>
      <c r="E130" s="181"/>
      <c r="F130" s="181"/>
      <c r="G130" s="181"/>
      <c r="H130" s="181"/>
      <c r="I130" s="181"/>
      <c r="J130" s="15"/>
    </row>
    <row r="131" spans="1:10" x14ac:dyDescent="0.2">
      <c r="A131" s="91"/>
      <c r="B131" s="126"/>
      <c r="C131" s="126"/>
      <c r="D131" s="181"/>
      <c r="E131" s="181"/>
      <c r="F131" s="181"/>
      <c r="G131" s="181"/>
      <c r="H131" s="181"/>
      <c r="I131" s="181"/>
      <c r="J131" s="15"/>
    </row>
    <row r="132" spans="1:10" x14ac:dyDescent="0.2">
      <c r="A132" s="91"/>
      <c r="B132" s="126"/>
      <c r="C132" s="126"/>
      <c r="D132" s="181"/>
      <c r="E132" s="181"/>
      <c r="F132" s="181"/>
      <c r="G132" s="181"/>
      <c r="H132" s="181"/>
      <c r="I132" s="181"/>
      <c r="J132" s="15"/>
    </row>
    <row r="133" spans="1:10" x14ac:dyDescent="0.2">
      <c r="A133" s="184"/>
      <c r="B133" s="184"/>
      <c r="C133" s="184"/>
      <c r="D133" s="181"/>
      <c r="E133" s="181"/>
      <c r="F133" s="181"/>
      <c r="G133" s="181"/>
      <c r="H133" s="181"/>
      <c r="I133" s="181"/>
      <c r="J133" s="15"/>
    </row>
    <row r="134" spans="1:10" x14ac:dyDescent="0.2">
      <c r="A134" s="39"/>
      <c r="B134" s="40"/>
      <c r="C134" s="40"/>
      <c r="D134" s="42"/>
      <c r="E134" s="42"/>
      <c r="F134" s="42"/>
      <c r="G134" s="42"/>
      <c r="H134" s="42"/>
      <c r="I134" s="42"/>
      <c r="J134" s="15"/>
    </row>
    <row r="135" spans="1:10" x14ac:dyDescent="0.2">
      <c r="A135" s="39"/>
      <c r="B135" s="40"/>
      <c r="C135" s="40"/>
      <c r="D135" s="42"/>
      <c r="E135" s="42"/>
      <c r="F135" s="42"/>
      <c r="G135" s="42"/>
      <c r="H135" s="42"/>
      <c r="I135" s="42"/>
      <c r="J135" s="15"/>
    </row>
    <row r="136" spans="1:10" x14ac:dyDescent="0.2">
      <c r="A136" s="39"/>
      <c r="B136" s="40"/>
      <c r="C136" s="179"/>
      <c r="D136" s="42"/>
      <c r="E136" s="42"/>
      <c r="F136" s="42"/>
      <c r="G136" s="42"/>
      <c r="H136" s="42"/>
      <c r="I136" s="42"/>
      <c r="J136" s="15"/>
    </row>
    <row r="137" spans="1:10" x14ac:dyDescent="0.2">
      <c r="A137" s="39"/>
      <c r="B137" s="40"/>
      <c r="C137" s="179"/>
      <c r="D137" s="42"/>
      <c r="E137" s="42"/>
      <c r="F137" s="42"/>
      <c r="G137" s="42"/>
      <c r="H137" s="42"/>
      <c r="I137" s="42"/>
      <c r="J137" s="15"/>
    </row>
    <row r="138" spans="1:10" x14ac:dyDescent="0.2">
      <c r="A138" s="39"/>
      <c r="B138" s="41"/>
      <c r="C138" s="179"/>
      <c r="D138" s="42"/>
      <c r="E138" s="42"/>
      <c r="F138" s="42"/>
      <c r="G138" s="42"/>
      <c r="H138" s="42"/>
      <c r="I138" s="42"/>
      <c r="J138" s="15"/>
    </row>
    <row r="139" spans="1:10" x14ac:dyDescent="0.2">
      <c r="A139" s="39"/>
      <c r="B139" s="41"/>
      <c r="C139" s="179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1"/>
      <c r="C140" s="179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1"/>
      <c r="C141" s="179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0"/>
      <c r="C142" s="179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0"/>
      <c r="C143" s="179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0"/>
      <c r="C144" s="179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0"/>
      <c r="C145" s="179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0"/>
      <c r="C146" s="179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79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79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79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79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79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79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79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79"/>
      <c r="D154" s="42"/>
      <c r="E154" s="42"/>
      <c r="F154" s="42"/>
      <c r="G154" s="42"/>
      <c r="H154" s="182"/>
      <c r="I154" s="42"/>
      <c r="J154" s="15"/>
    </row>
    <row r="155" spans="1:10" x14ac:dyDescent="0.2">
      <c r="A155" s="39"/>
      <c r="B155" s="40"/>
      <c r="C155" s="179"/>
      <c r="D155" s="179"/>
      <c r="E155" s="185"/>
      <c r="F155" s="179"/>
      <c r="G155" s="179"/>
      <c r="H155" s="92"/>
      <c r="I155" s="179"/>
    </row>
    <row r="156" spans="1:10" x14ac:dyDescent="0.2">
      <c r="A156" s="91"/>
      <c r="B156" s="126"/>
      <c r="C156" s="126"/>
      <c r="D156" s="186"/>
      <c r="E156" s="187"/>
      <c r="F156" s="188"/>
      <c r="G156" s="186"/>
      <c r="H156" s="186"/>
      <c r="I156" s="186"/>
    </row>
    <row r="157" spans="1:10" x14ac:dyDescent="0.2">
      <c r="B157" s="126"/>
      <c r="C157" s="126"/>
      <c r="D157" s="186"/>
      <c r="E157" s="187"/>
      <c r="F157" s="179"/>
      <c r="G157" s="186"/>
      <c r="H157" s="186"/>
      <c r="I157" s="186"/>
    </row>
    <row r="158" spans="1:10" x14ac:dyDescent="0.2">
      <c r="A158" s="126"/>
      <c r="B158" s="126"/>
      <c r="C158" s="126"/>
      <c r="D158" s="186"/>
      <c r="E158" s="187"/>
      <c r="F158" s="186"/>
      <c r="G158" s="186"/>
      <c r="H158" s="186"/>
      <c r="I158" s="186"/>
    </row>
    <row r="159" spans="1:10" x14ac:dyDescent="0.2">
      <c r="A159" s="91"/>
      <c r="B159" s="126"/>
      <c r="C159" s="126"/>
      <c r="D159" s="186"/>
      <c r="E159" s="187"/>
      <c r="F159" s="186"/>
      <c r="G159" s="186"/>
      <c r="H159" s="186"/>
      <c r="I159" s="186"/>
    </row>
    <row r="160" spans="1:10" x14ac:dyDescent="0.2">
      <c r="A160" s="91"/>
      <c r="B160" s="126"/>
      <c r="C160" s="126"/>
      <c r="D160" s="186"/>
      <c r="E160" s="187"/>
      <c r="F160" s="186"/>
      <c r="G160" s="186"/>
      <c r="H160" s="186"/>
      <c r="I160" s="186"/>
    </row>
    <row r="161" spans="1:9" x14ac:dyDescent="0.2">
      <c r="A161" s="184"/>
      <c r="B161" s="184"/>
      <c r="C161" s="184"/>
      <c r="D161" s="186"/>
      <c r="E161" s="187"/>
      <c r="F161" s="186"/>
      <c r="G161" s="186"/>
      <c r="H161" s="186"/>
      <c r="I161" s="186"/>
    </row>
    <row r="162" spans="1:9" x14ac:dyDescent="0.2">
      <c r="A162" s="39"/>
      <c r="B162" s="40"/>
      <c r="C162" s="179"/>
      <c r="D162" s="179"/>
      <c r="E162" s="185"/>
      <c r="F162" s="179"/>
      <c r="G162" s="179"/>
      <c r="H162" s="179"/>
      <c r="I162" s="179"/>
    </row>
    <row r="163" spans="1:9" x14ac:dyDescent="0.2">
      <c r="A163" s="39"/>
      <c r="B163" s="40"/>
      <c r="C163" s="179"/>
      <c r="D163" s="179"/>
      <c r="E163" s="185"/>
      <c r="F163" s="179"/>
      <c r="G163" s="179"/>
      <c r="H163" s="179"/>
      <c r="I163" s="179"/>
    </row>
    <row r="164" spans="1:9" x14ac:dyDescent="0.2">
      <c r="A164" s="39"/>
      <c r="B164" s="40"/>
      <c r="C164" s="179"/>
      <c r="D164" s="179"/>
      <c r="E164" s="185"/>
      <c r="F164" s="179"/>
      <c r="G164" s="179"/>
      <c r="H164" s="179"/>
      <c r="I164" s="179"/>
    </row>
    <row r="165" spans="1:9" x14ac:dyDescent="0.2">
      <c r="A165" s="39"/>
      <c r="B165" s="40"/>
      <c r="C165" s="179"/>
      <c r="D165" s="179"/>
      <c r="E165" s="185"/>
      <c r="F165" s="179"/>
      <c r="G165" s="179"/>
      <c r="H165" s="179"/>
      <c r="I165" s="179"/>
    </row>
    <row r="166" spans="1:9" x14ac:dyDescent="0.2">
      <c r="A166" s="39"/>
      <c r="B166" s="40"/>
      <c r="C166" s="179"/>
      <c r="D166" s="179"/>
      <c r="E166" s="185"/>
      <c r="F166" s="179"/>
      <c r="G166" s="179"/>
      <c r="H166" s="179"/>
      <c r="I166" s="179"/>
    </row>
    <row r="167" spans="1:9" x14ac:dyDescent="0.2">
      <c r="A167" s="189"/>
      <c r="B167" s="189"/>
      <c r="C167" s="179"/>
      <c r="D167" s="179"/>
      <c r="E167" s="185"/>
      <c r="F167" s="179"/>
      <c r="G167" s="179"/>
      <c r="H167" s="179"/>
      <c r="I167" s="179"/>
    </row>
    <row r="168" spans="1:9" x14ac:dyDescent="0.2">
      <c r="A168" s="39"/>
      <c r="B168" s="39"/>
      <c r="C168" s="179"/>
      <c r="D168" s="180"/>
      <c r="E168" s="132"/>
      <c r="F168" s="179"/>
      <c r="G168" s="179"/>
      <c r="H168" s="179"/>
      <c r="I168" s="179"/>
    </row>
    <row r="169" spans="1:9" x14ac:dyDescent="0.2">
      <c r="A169" s="91"/>
      <c r="B169" s="91"/>
      <c r="C169" s="92"/>
      <c r="D169" s="190"/>
      <c r="E169" s="129"/>
      <c r="F169" s="190"/>
      <c r="G169" s="190"/>
      <c r="H169" s="190"/>
      <c r="I169" s="190"/>
    </row>
    <row r="170" spans="1:9" x14ac:dyDescent="0.2">
      <c r="D170" s="190"/>
      <c r="E170" s="129"/>
      <c r="F170" s="91"/>
      <c r="H170" s="190"/>
      <c r="I170" s="190"/>
    </row>
    <row r="171" spans="1:9" x14ac:dyDescent="0.2">
      <c r="A171" s="91"/>
      <c r="B171" s="91"/>
      <c r="C171" s="92"/>
      <c r="D171" s="190"/>
      <c r="E171" s="129"/>
      <c r="F171" s="190"/>
      <c r="G171" s="190"/>
      <c r="H171" s="190"/>
      <c r="I171" s="190"/>
    </row>
    <row r="172" spans="1:9" x14ac:dyDescent="0.2">
      <c r="A172" s="91"/>
      <c r="B172" s="91"/>
      <c r="C172" s="91"/>
      <c r="D172" s="190"/>
      <c r="F172" s="190"/>
      <c r="G172" s="190"/>
      <c r="H172" s="190"/>
    </row>
    <row r="173" spans="1:9" x14ac:dyDescent="0.2">
      <c r="A173" s="91"/>
      <c r="D173" s="190"/>
      <c r="E173" s="129"/>
      <c r="F173" s="190"/>
      <c r="G173" s="190"/>
      <c r="H173" s="190"/>
    </row>
    <row r="174" spans="1:9" x14ac:dyDescent="0.2">
      <c r="D174" s="190"/>
      <c r="E174" s="129"/>
      <c r="F174" s="190"/>
      <c r="G174" s="190"/>
      <c r="H174" s="190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8"/>
  <sheetViews>
    <sheetView tabSelected="1" zoomScaleNormal="100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86" sqref="F86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1" t="s">
        <v>33</v>
      </c>
      <c r="K1" s="93"/>
    </row>
    <row r="2" spans="1:12" x14ac:dyDescent="0.2">
      <c r="A2" s="94"/>
      <c r="B2" s="94"/>
      <c r="C2" s="95"/>
      <c r="D2" s="96"/>
      <c r="E2" s="96"/>
      <c r="F2" s="191" t="s">
        <v>325</v>
      </c>
      <c r="G2" s="96"/>
      <c r="H2" s="96"/>
      <c r="I2" s="96"/>
      <c r="J2" s="122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4" t="s">
        <v>5</v>
      </c>
      <c r="G3" s="205"/>
      <c r="H3" s="205"/>
      <c r="I3" s="206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07"/>
      <c r="G4" s="208"/>
      <c r="H4" s="208"/>
      <c r="I4" s="209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3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D37+D39+D46+D50+D55+D58+D60+D62+D74+D76+D80+D82+D78</f>
        <v>17065600</v>
      </c>
      <c r="E10" s="28">
        <f>E37+E46+E50+E55+E58+E62+E74+E76+E82+E79</f>
        <v>0</v>
      </c>
      <c r="F10" s="28">
        <f>F37+F46+F50+F55+F58+F62+F74+F76+F82+F79+F60+F78</f>
        <v>177195.19</v>
      </c>
      <c r="G10" s="28" t="e">
        <f>G37+G46+G50+G55+G58+G62+G74+G76+G82+G79+G60+#REF!+G78+#REF!</f>
        <v>#REF!</v>
      </c>
      <c r="H10" s="28" t="e">
        <f>H37+H46+H50+H55+H58+H62+H74+H76+H82+H79+H60+#REF!+H78+#REF!</f>
        <v>#REF!</v>
      </c>
      <c r="I10" s="28">
        <f>I37+I46+I50+I55+I58+I62+I74+I76+I82+I79+I60+I78</f>
        <v>177195.19</v>
      </c>
      <c r="J10" s="28">
        <f>D10-F10</f>
        <v>16888404.809999999</v>
      </c>
      <c r="K10" s="28"/>
      <c r="L10" s="28"/>
    </row>
    <row r="11" spans="1:12" ht="30" customHeight="1" thickBot="1" x14ac:dyDescent="0.25">
      <c r="A11" s="9" t="s">
        <v>241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65" si="0">D11-F11</f>
        <v>0</v>
      </c>
      <c r="K11" s="20"/>
      <c r="L11" s="5"/>
    </row>
    <row r="12" spans="1:12" ht="15" customHeight="1" thickBot="1" x14ac:dyDescent="0.25">
      <c r="A12" s="8" t="s">
        <v>57</v>
      </c>
      <c r="B12" s="11">
        <v>346</v>
      </c>
      <c r="C12" s="24" t="s">
        <v>204</v>
      </c>
      <c r="D12" s="18">
        <v>5000</v>
      </c>
      <c r="E12" s="18">
        <v>0</v>
      </c>
      <c r="F12" s="18">
        <v>0</v>
      </c>
      <c r="G12" s="18" t="s">
        <v>66</v>
      </c>
      <c r="H12" s="18" t="s">
        <v>66</v>
      </c>
      <c r="I12" s="18">
        <f>F12</f>
        <v>0</v>
      </c>
      <c r="J12" s="28">
        <f t="shared" si="0"/>
        <v>5000</v>
      </c>
      <c r="K12" s="20"/>
      <c r="L12" s="5"/>
    </row>
    <row r="13" spans="1:12" ht="21.75" customHeight="1" thickBot="1" x14ac:dyDescent="0.25">
      <c r="A13" s="9" t="s">
        <v>265</v>
      </c>
      <c r="B13" s="10"/>
      <c r="C13" s="24"/>
      <c r="D13" s="18"/>
      <c r="E13" s="18"/>
      <c r="F13" s="18"/>
      <c r="G13" s="18"/>
      <c r="H13" s="18"/>
      <c r="I13" s="18"/>
      <c r="J13" s="28">
        <f t="shared" si="0"/>
        <v>0</v>
      </c>
      <c r="K13" s="20"/>
      <c r="L13" s="5"/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205</v>
      </c>
      <c r="D14" s="18">
        <v>4587000</v>
      </c>
      <c r="E14" s="18"/>
      <c r="F14" s="18">
        <v>83918.05</v>
      </c>
      <c r="G14" s="18"/>
      <c r="H14" s="18"/>
      <c r="I14" s="18">
        <f t="shared" ref="I14:I36" si="1">F14</f>
        <v>83918.05</v>
      </c>
      <c r="J14" s="28">
        <f t="shared" si="0"/>
        <v>4503081.95</v>
      </c>
      <c r="K14" s="20"/>
      <c r="L14" s="5"/>
    </row>
    <row r="15" spans="1:12" ht="19.899999999999999" hidden="1" customHeight="1" x14ac:dyDescent="0.2">
      <c r="A15" s="8" t="s">
        <v>51</v>
      </c>
      <c r="B15" s="10" t="s">
        <v>47</v>
      </c>
      <c r="C15" s="24" t="s">
        <v>205</v>
      </c>
      <c r="D15" s="18">
        <f>D14-D16</f>
        <v>4097600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1"/>
        <v>-58714.37</v>
      </c>
      <c r="J15" s="28">
        <f t="shared" si="0"/>
        <v>4156314.37</v>
      </c>
      <c r="K15" s="20"/>
      <c r="L15" s="5"/>
    </row>
    <row r="16" spans="1:12" ht="19.899999999999999" hidden="1" customHeight="1" x14ac:dyDescent="0.2">
      <c r="A16" s="8" t="s">
        <v>52</v>
      </c>
      <c r="B16" s="10" t="s">
        <v>47</v>
      </c>
      <c r="C16" s="24" t="s">
        <v>205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1"/>
        <v>58714.37</v>
      </c>
      <c r="J16" s="28">
        <f t="shared" si="0"/>
        <v>430685.63</v>
      </c>
      <c r="K16" s="20"/>
      <c r="L16" s="5"/>
    </row>
    <row r="17" spans="1:12" ht="19.899999999999999" customHeight="1" thickBot="1" x14ac:dyDescent="0.25">
      <c r="A17" s="8" t="s">
        <v>249</v>
      </c>
      <c r="B17" s="10" t="s">
        <v>47</v>
      </c>
      <c r="C17" s="24" t="s">
        <v>330</v>
      </c>
      <c r="D17" s="18">
        <v>14600</v>
      </c>
      <c r="E17" s="18"/>
      <c r="F17" s="18">
        <v>0</v>
      </c>
      <c r="G17" s="18"/>
      <c r="H17" s="18"/>
      <c r="I17" s="18">
        <f t="shared" si="1"/>
        <v>0</v>
      </c>
      <c r="J17" s="28">
        <f t="shared" si="0"/>
        <v>14600</v>
      </c>
      <c r="K17" s="20"/>
      <c r="L17" s="5"/>
    </row>
    <row r="18" spans="1:12" ht="19.899999999999999" customHeight="1" thickBot="1" x14ac:dyDescent="0.25">
      <c r="A18" s="8" t="s">
        <v>48</v>
      </c>
      <c r="B18" s="10" t="s">
        <v>316</v>
      </c>
      <c r="C18" s="24" t="s">
        <v>205</v>
      </c>
      <c r="D18" s="18">
        <v>5000</v>
      </c>
      <c r="E18" s="18"/>
      <c r="F18" s="18">
        <v>0</v>
      </c>
      <c r="G18" s="18"/>
      <c r="H18" s="18"/>
      <c r="I18" s="18">
        <f t="shared" ref="I18" si="2">F18</f>
        <v>0</v>
      </c>
      <c r="J18" s="28">
        <f t="shared" ref="J18" si="3">D18-F18</f>
        <v>5000</v>
      </c>
      <c r="K18" s="20"/>
      <c r="L18" s="5"/>
    </row>
    <row r="19" spans="1:12" ht="19.899999999999999" customHeight="1" thickBot="1" x14ac:dyDescent="0.25">
      <c r="A19" s="8" t="s">
        <v>53</v>
      </c>
      <c r="B19" s="10" t="s">
        <v>50</v>
      </c>
      <c r="C19" s="24" t="s">
        <v>220</v>
      </c>
      <c r="D19" s="18">
        <v>1501200</v>
      </c>
      <c r="E19" s="18"/>
      <c r="F19" s="18">
        <v>0</v>
      </c>
      <c r="G19" s="18" t="s">
        <v>66</v>
      </c>
      <c r="H19" s="18" t="s">
        <v>66</v>
      </c>
      <c r="I19" s="18">
        <f t="shared" si="1"/>
        <v>0</v>
      </c>
      <c r="J19" s="28">
        <f t="shared" si="0"/>
        <v>1501200</v>
      </c>
      <c r="K19" s="20"/>
      <c r="L19" s="5"/>
    </row>
    <row r="20" spans="1:12" ht="19.899999999999999" hidden="1" customHeight="1" x14ac:dyDescent="0.2">
      <c r="A20" s="8" t="s">
        <v>54</v>
      </c>
      <c r="B20" s="11">
        <v>213</v>
      </c>
      <c r="C20" s="24" t="s">
        <v>220</v>
      </c>
      <c r="D20" s="18">
        <f>D19-D21</f>
        <v>1353400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1"/>
        <v>-13896.34</v>
      </c>
      <c r="J20" s="28">
        <f t="shared" si="0"/>
        <v>1367296.34</v>
      </c>
      <c r="K20" s="20"/>
      <c r="L20" s="5"/>
    </row>
    <row r="21" spans="1:12" ht="19.899999999999999" hidden="1" customHeight="1" x14ac:dyDescent="0.2">
      <c r="A21" s="8" t="s">
        <v>52</v>
      </c>
      <c r="B21" s="11">
        <v>213</v>
      </c>
      <c r="C21" s="24" t="s">
        <v>220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1"/>
        <v>13896.34</v>
      </c>
      <c r="J21" s="28">
        <f t="shared" si="0"/>
        <v>133903.66</v>
      </c>
      <c r="K21" s="20"/>
      <c r="L21" s="5"/>
    </row>
    <row r="22" spans="1:12" ht="26.45" customHeight="1" thickBot="1" x14ac:dyDescent="0.25">
      <c r="A22" s="8" t="s">
        <v>250</v>
      </c>
      <c r="B22" s="11">
        <v>213</v>
      </c>
      <c r="C22" s="24" t="s">
        <v>329</v>
      </c>
      <c r="D22" s="18">
        <v>4500</v>
      </c>
      <c r="E22" s="18"/>
      <c r="F22" s="18">
        <v>0</v>
      </c>
      <c r="G22" s="18"/>
      <c r="H22" s="18"/>
      <c r="I22" s="18">
        <f t="shared" si="1"/>
        <v>0</v>
      </c>
      <c r="J22" s="28">
        <f t="shared" si="0"/>
        <v>4500</v>
      </c>
      <c r="K22" s="20"/>
      <c r="L22" s="5"/>
    </row>
    <row r="23" spans="1:12" ht="19.899999999999999" customHeight="1" thickBot="1" x14ac:dyDescent="0.25">
      <c r="A23" s="8" t="s">
        <v>48</v>
      </c>
      <c r="B23" s="10" t="s">
        <v>49</v>
      </c>
      <c r="C23" s="24" t="s">
        <v>206</v>
      </c>
      <c r="D23" s="18">
        <v>383400</v>
      </c>
      <c r="E23" s="18"/>
      <c r="F23" s="18">
        <v>0</v>
      </c>
      <c r="G23" s="18" t="s">
        <v>66</v>
      </c>
      <c r="H23" s="18" t="s">
        <v>66</v>
      </c>
      <c r="I23" s="18">
        <f t="shared" si="1"/>
        <v>0</v>
      </c>
      <c r="J23" s="28">
        <f t="shared" si="0"/>
        <v>383400</v>
      </c>
      <c r="K23" s="20"/>
      <c r="L23" s="5"/>
    </row>
    <row r="24" spans="1:12" ht="19.899999999999999" customHeight="1" thickBot="1" x14ac:dyDescent="0.25">
      <c r="A24" s="8" t="s">
        <v>105</v>
      </c>
      <c r="B24" s="11"/>
      <c r="C24" s="114"/>
      <c r="D24" s="18"/>
      <c r="E24" s="18"/>
      <c r="F24" s="125"/>
      <c r="G24" s="18"/>
      <c r="H24" s="18"/>
      <c r="I24" s="18">
        <f t="shared" si="1"/>
        <v>0</v>
      </c>
      <c r="J24" s="28">
        <f t="shared" si="0"/>
        <v>0</v>
      </c>
      <c r="K24" s="20"/>
      <c r="L24" s="5"/>
    </row>
    <row r="25" spans="1:12" ht="19.899999999999999" customHeight="1" thickBot="1" x14ac:dyDescent="0.25">
      <c r="A25" s="8" t="s">
        <v>55</v>
      </c>
      <c r="B25" s="11">
        <v>221</v>
      </c>
      <c r="C25" s="114" t="s">
        <v>207</v>
      </c>
      <c r="D25" s="18">
        <v>72000</v>
      </c>
      <c r="E25" s="18"/>
      <c r="F25" s="18">
        <v>0</v>
      </c>
      <c r="G25" s="18"/>
      <c r="H25" s="18"/>
      <c r="I25" s="18">
        <f t="shared" si="1"/>
        <v>0</v>
      </c>
      <c r="J25" s="28">
        <f t="shared" si="0"/>
        <v>72000</v>
      </c>
      <c r="K25" s="20"/>
      <c r="L25" s="5"/>
    </row>
    <row r="26" spans="1:12" ht="15" customHeight="1" thickBot="1" x14ac:dyDescent="0.25">
      <c r="A26" s="8" t="s">
        <v>70</v>
      </c>
      <c r="B26" s="11">
        <v>223</v>
      </c>
      <c r="C26" s="114" t="s">
        <v>207</v>
      </c>
      <c r="D26" s="18">
        <v>94600</v>
      </c>
      <c r="E26" s="18"/>
      <c r="F26" s="18">
        <v>526.52</v>
      </c>
      <c r="G26" s="18"/>
      <c r="H26" s="18"/>
      <c r="I26" s="18">
        <f t="shared" si="1"/>
        <v>526.52</v>
      </c>
      <c r="J26" s="28">
        <f t="shared" si="0"/>
        <v>94073.48</v>
      </c>
      <c r="K26" s="20"/>
      <c r="L26" s="5"/>
    </row>
    <row r="27" spans="1:12" ht="15" customHeight="1" thickBot="1" x14ac:dyDescent="0.25">
      <c r="A27" s="8" t="s">
        <v>56</v>
      </c>
      <c r="B27" s="11">
        <v>225</v>
      </c>
      <c r="C27" s="114" t="s">
        <v>207</v>
      </c>
      <c r="D27" s="18">
        <v>110000</v>
      </c>
      <c r="E27" s="18"/>
      <c r="F27" s="18">
        <v>0</v>
      </c>
      <c r="G27" s="18"/>
      <c r="H27" s="18"/>
      <c r="I27" s="18">
        <f t="shared" si="1"/>
        <v>0</v>
      </c>
      <c r="J27" s="28">
        <f t="shared" si="0"/>
        <v>110000</v>
      </c>
      <c r="K27" s="20"/>
      <c r="L27" s="5"/>
    </row>
    <row r="28" spans="1:12" ht="15" customHeight="1" thickBot="1" x14ac:dyDescent="0.25">
      <c r="A28" s="8" t="s">
        <v>69</v>
      </c>
      <c r="B28" s="11">
        <v>226</v>
      </c>
      <c r="C28" s="114" t="s">
        <v>207</v>
      </c>
      <c r="D28" s="18">
        <v>618100</v>
      </c>
      <c r="E28" s="18"/>
      <c r="F28" s="18">
        <v>22000</v>
      </c>
      <c r="G28" s="18"/>
      <c r="H28" s="18"/>
      <c r="I28" s="18">
        <f t="shared" si="1"/>
        <v>22000</v>
      </c>
      <c r="J28" s="28">
        <f t="shared" si="0"/>
        <v>596100</v>
      </c>
      <c r="K28" s="20"/>
      <c r="L28" s="5"/>
    </row>
    <row r="29" spans="1:12" ht="15" customHeight="1" thickBot="1" x14ac:dyDescent="0.25">
      <c r="A29" s="8" t="s">
        <v>309</v>
      </c>
      <c r="B29" s="11">
        <v>227</v>
      </c>
      <c r="C29" s="114" t="s">
        <v>207</v>
      </c>
      <c r="D29" s="18">
        <v>10000</v>
      </c>
      <c r="E29" s="18"/>
      <c r="F29" s="18">
        <v>0</v>
      </c>
      <c r="G29" s="18"/>
      <c r="H29" s="18"/>
      <c r="I29" s="18">
        <f t="shared" si="1"/>
        <v>0</v>
      </c>
      <c r="J29" s="28">
        <f t="shared" si="0"/>
        <v>10000</v>
      </c>
      <c r="K29" s="20"/>
      <c r="L29" s="5"/>
    </row>
    <row r="30" spans="1:12" ht="15" customHeight="1" thickBot="1" x14ac:dyDescent="0.25">
      <c r="A30" s="8" t="s">
        <v>104</v>
      </c>
      <c r="B30" s="11">
        <v>310</v>
      </c>
      <c r="C30" s="114" t="s">
        <v>207</v>
      </c>
      <c r="D30" s="18">
        <v>100000</v>
      </c>
      <c r="E30" s="18"/>
      <c r="F30" s="18">
        <v>0</v>
      </c>
      <c r="G30" s="18" t="s">
        <v>66</v>
      </c>
      <c r="H30" s="18" t="s">
        <v>66</v>
      </c>
      <c r="I30" s="18">
        <f t="shared" si="1"/>
        <v>0</v>
      </c>
      <c r="J30" s="28">
        <f t="shared" si="0"/>
        <v>100000</v>
      </c>
      <c r="K30" s="20"/>
      <c r="L30" s="5"/>
    </row>
    <row r="31" spans="1:12" ht="15" customHeight="1" thickBot="1" x14ac:dyDescent="0.25">
      <c r="A31" s="8" t="s">
        <v>57</v>
      </c>
      <c r="B31" s="11">
        <v>343</v>
      </c>
      <c r="C31" s="114" t="s">
        <v>207</v>
      </c>
      <c r="D31" s="18">
        <v>170000</v>
      </c>
      <c r="E31" s="18"/>
      <c r="F31" s="18">
        <v>36600</v>
      </c>
      <c r="G31" s="18" t="s">
        <v>66</v>
      </c>
      <c r="H31" s="18" t="s">
        <v>66</v>
      </c>
      <c r="I31" s="18">
        <f t="shared" si="1"/>
        <v>36600</v>
      </c>
      <c r="J31" s="28">
        <f t="shared" si="0"/>
        <v>133400</v>
      </c>
      <c r="K31" s="20"/>
      <c r="L31" s="5"/>
    </row>
    <row r="32" spans="1:12" ht="15" customHeight="1" thickBot="1" x14ac:dyDescent="0.25">
      <c r="A32" s="8" t="s">
        <v>57</v>
      </c>
      <c r="B32" s="11">
        <v>346</v>
      </c>
      <c r="C32" s="114" t="s">
        <v>207</v>
      </c>
      <c r="D32" s="18">
        <v>126300</v>
      </c>
      <c r="E32" s="18"/>
      <c r="F32" s="18">
        <v>0</v>
      </c>
      <c r="G32" s="18"/>
      <c r="H32" s="18"/>
      <c r="I32" s="18">
        <f t="shared" si="1"/>
        <v>0</v>
      </c>
      <c r="J32" s="28">
        <f t="shared" si="0"/>
        <v>126300</v>
      </c>
      <c r="K32" s="20"/>
      <c r="L32" s="5"/>
    </row>
    <row r="33" spans="1:12" ht="15" customHeight="1" thickBot="1" x14ac:dyDescent="0.25">
      <c r="A33" s="8" t="s">
        <v>247</v>
      </c>
      <c r="B33" s="11">
        <v>291</v>
      </c>
      <c r="C33" s="114" t="s">
        <v>219</v>
      </c>
      <c r="D33" s="18">
        <v>3800</v>
      </c>
      <c r="E33" s="18"/>
      <c r="F33" s="18">
        <v>0</v>
      </c>
      <c r="G33" s="18" t="s">
        <v>66</v>
      </c>
      <c r="H33" s="18" t="s">
        <v>66</v>
      </c>
      <c r="I33" s="18">
        <f t="shared" si="1"/>
        <v>0</v>
      </c>
      <c r="J33" s="28">
        <f t="shared" si="0"/>
        <v>3800</v>
      </c>
      <c r="K33" s="20"/>
      <c r="L33" s="5"/>
    </row>
    <row r="34" spans="1:12" ht="15" customHeight="1" thickBot="1" x14ac:dyDescent="0.25">
      <c r="A34" s="8" t="s">
        <v>222</v>
      </c>
      <c r="B34" s="11">
        <v>226</v>
      </c>
      <c r="C34" s="114" t="s">
        <v>223</v>
      </c>
      <c r="D34" s="18">
        <v>45000</v>
      </c>
      <c r="E34" s="18">
        <v>0</v>
      </c>
      <c r="F34" s="18">
        <v>0</v>
      </c>
      <c r="G34" s="18" t="s">
        <v>66</v>
      </c>
      <c r="H34" s="18" t="s">
        <v>66</v>
      </c>
      <c r="I34" s="18">
        <f t="shared" si="1"/>
        <v>0</v>
      </c>
      <c r="J34" s="28">
        <f t="shared" si="0"/>
        <v>45000</v>
      </c>
      <c r="K34" s="20"/>
      <c r="L34" s="5"/>
    </row>
    <row r="35" spans="1:12" ht="15.6" customHeight="1" thickBot="1" x14ac:dyDescent="0.25">
      <c r="A35" s="8" t="s">
        <v>237</v>
      </c>
      <c r="B35" s="11">
        <v>225</v>
      </c>
      <c r="C35" s="114" t="s">
        <v>224</v>
      </c>
      <c r="D35" s="18">
        <v>60000</v>
      </c>
      <c r="E35" s="18">
        <v>0</v>
      </c>
      <c r="F35" s="18">
        <v>0</v>
      </c>
      <c r="G35" s="18" t="s">
        <v>66</v>
      </c>
      <c r="H35" s="18" t="s">
        <v>66</v>
      </c>
      <c r="I35" s="18">
        <f t="shared" si="1"/>
        <v>0</v>
      </c>
      <c r="J35" s="28">
        <f t="shared" si="0"/>
        <v>60000</v>
      </c>
      <c r="K35" s="20"/>
      <c r="L35" s="5"/>
    </row>
    <row r="36" spans="1:12" ht="49.15" customHeight="1" x14ac:dyDescent="0.2">
      <c r="A36" s="8" t="s">
        <v>256</v>
      </c>
      <c r="B36" s="11">
        <v>346</v>
      </c>
      <c r="C36" s="24" t="s">
        <v>257</v>
      </c>
      <c r="D36" s="18">
        <v>200</v>
      </c>
      <c r="E36" s="18"/>
      <c r="F36" s="18">
        <v>0</v>
      </c>
      <c r="G36" s="18" t="s">
        <v>66</v>
      </c>
      <c r="H36" s="18" t="s">
        <v>66</v>
      </c>
      <c r="I36" s="18">
        <f t="shared" si="1"/>
        <v>0</v>
      </c>
      <c r="J36" s="28">
        <f t="shared" si="0"/>
        <v>200</v>
      </c>
      <c r="K36" s="20"/>
      <c r="L36" s="5"/>
    </row>
    <row r="37" spans="1:12" s="6" customFormat="1" ht="15" customHeight="1" thickBot="1" x14ac:dyDescent="0.25">
      <c r="A37" s="7" t="s">
        <v>58</v>
      </c>
      <c r="B37" s="12"/>
      <c r="C37" s="22" t="s">
        <v>59</v>
      </c>
      <c r="D37" s="23">
        <f>D36+D35+D34+D33+D32+D31+D30+D29+D28+D27+D26+D25+D23+D22+D19+D18+D17+D14+D12</f>
        <v>7910700</v>
      </c>
      <c r="E37" s="23">
        <f t="shared" ref="E37:I37" si="4">E36+E35+E34+E33+E32+E31+E30+E29+E28+E27+E26+E25+E23+E22+E19+E18+E17+E14+E12</f>
        <v>0</v>
      </c>
      <c r="F37" s="23">
        <f>F36+F35+F34+F33+F32+F31+F30+F29+F28+F27+F26+F25+F23+F22+F19+F18+F17+F14+F12</f>
        <v>143044.57</v>
      </c>
      <c r="G37" s="23">
        <f t="shared" si="4"/>
        <v>0</v>
      </c>
      <c r="H37" s="23">
        <f t="shared" si="4"/>
        <v>0</v>
      </c>
      <c r="I37" s="23">
        <f t="shared" si="4"/>
        <v>143044.57</v>
      </c>
      <c r="J37" s="23" t="e">
        <f>J36+J35+J34+J33+J32+J31+J30+J29+J28+J27+J26+J25+J23+J22+J19+J14+J17+J12+#REF!+#REF!</f>
        <v>#REF!</v>
      </c>
      <c r="K37" s="23">
        <f>SUM(K12:K36)-K15-K16-K20-K21</f>
        <v>0</v>
      </c>
      <c r="L37" s="5"/>
    </row>
    <row r="38" spans="1:12" ht="34.15" customHeight="1" thickBot="1" x14ac:dyDescent="0.25">
      <c r="A38" s="8" t="s">
        <v>170</v>
      </c>
      <c r="B38" s="11">
        <v>296</v>
      </c>
      <c r="C38" s="25" t="s">
        <v>208</v>
      </c>
      <c r="D38" s="26">
        <v>50000</v>
      </c>
      <c r="E38" s="26">
        <v>0</v>
      </c>
      <c r="F38" s="18">
        <f>E38</f>
        <v>0</v>
      </c>
      <c r="G38" s="18" t="s">
        <v>66</v>
      </c>
      <c r="H38" s="18" t="s">
        <v>66</v>
      </c>
      <c r="I38" s="18">
        <f t="shared" ref="I38:I45" si="5">F38</f>
        <v>0</v>
      </c>
      <c r="J38" s="28">
        <f t="shared" si="0"/>
        <v>50000</v>
      </c>
      <c r="K38" s="20"/>
      <c r="L38" s="36"/>
    </row>
    <row r="39" spans="1:12" ht="22.15" customHeight="1" thickBot="1" x14ac:dyDescent="0.25">
      <c r="A39" s="7" t="s">
        <v>58</v>
      </c>
      <c r="B39" s="12"/>
      <c r="C39" s="22" t="s">
        <v>261</v>
      </c>
      <c r="D39" s="23">
        <f>D38</f>
        <v>50000</v>
      </c>
      <c r="E39" s="23"/>
      <c r="F39" s="16">
        <f>F38</f>
        <v>0</v>
      </c>
      <c r="G39" s="16"/>
      <c r="H39" s="16"/>
      <c r="I39" s="18">
        <f t="shared" si="5"/>
        <v>0</v>
      </c>
      <c r="J39" s="28">
        <f t="shared" si="0"/>
        <v>50000</v>
      </c>
      <c r="K39" s="17"/>
      <c r="L39" s="5"/>
    </row>
    <row r="40" spans="1:12" ht="33" customHeight="1" thickBot="1" x14ac:dyDescent="0.25">
      <c r="A40" s="8" t="s">
        <v>248</v>
      </c>
      <c r="B40" s="11">
        <v>226</v>
      </c>
      <c r="C40" s="25" t="s">
        <v>232</v>
      </c>
      <c r="D40" s="26">
        <v>170500</v>
      </c>
      <c r="E40" s="26"/>
      <c r="F40" s="18">
        <v>0</v>
      </c>
      <c r="G40" s="19" t="s">
        <v>66</v>
      </c>
      <c r="H40" s="19" t="s">
        <v>66</v>
      </c>
      <c r="I40" s="18">
        <f t="shared" si="5"/>
        <v>0</v>
      </c>
      <c r="J40" s="28">
        <f t="shared" si="0"/>
        <v>170500</v>
      </c>
      <c r="K40" s="20"/>
      <c r="L40" s="5"/>
    </row>
    <row r="41" spans="1:12" ht="27.75" customHeight="1" thickBot="1" x14ac:dyDescent="0.25">
      <c r="A41" s="8" t="s">
        <v>264</v>
      </c>
      <c r="B41" s="11">
        <v>291</v>
      </c>
      <c r="C41" s="24" t="s">
        <v>233</v>
      </c>
      <c r="D41" s="18">
        <v>1402700</v>
      </c>
      <c r="E41" s="18"/>
      <c r="F41" s="18">
        <v>0</v>
      </c>
      <c r="G41" s="19" t="s">
        <v>66</v>
      </c>
      <c r="H41" s="19" t="s">
        <v>66</v>
      </c>
      <c r="I41" s="18">
        <f t="shared" si="5"/>
        <v>0</v>
      </c>
      <c r="J41" s="28">
        <f t="shared" si="0"/>
        <v>1402700</v>
      </c>
      <c r="K41" s="20"/>
      <c r="L41" s="5"/>
    </row>
    <row r="42" spans="1:12" ht="26.25" customHeight="1" thickBot="1" x14ac:dyDescent="0.25">
      <c r="A42" s="8" t="s">
        <v>171</v>
      </c>
      <c r="B42" s="11">
        <v>226</v>
      </c>
      <c r="C42" s="24" t="s">
        <v>234</v>
      </c>
      <c r="D42" s="18">
        <v>166000</v>
      </c>
      <c r="E42" s="18"/>
      <c r="F42" s="18">
        <v>1500</v>
      </c>
      <c r="G42" s="19" t="s">
        <v>66</v>
      </c>
      <c r="H42" s="19" t="s">
        <v>66</v>
      </c>
      <c r="I42" s="18">
        <f t="shared" si="5"/>
        <v>1500</v>
      </c>
      <c r="J42" s="28">
        <f t="shared" si="0"/>
        <v>164500</v>
      </c>
      <c r="K42" s="20"/>
      <c r="L42" s="5"/>
    </row>
    <row r="43" spans="1:12" ht="15" customHeight="1" thickBot="1" x14ac:dyDescent="0.25">
      <c r="A43" s="8" t="s">
        <v>258</v>
      </c>
      <c r="B43" s="11">
        <v>297</v>
      </c>
      <c r="C43" s="24" t="s">
        <v>209</v>
      </c>
      <c r="D43" s="18">
        <v>40000</v>
      </c>
      <c r="E43" s="18"/>
      <c r="F43" s="18">
        <v>0</v>
      </c>
      <c r="G43" s="19" t="s">
        <v>66</v>
      </c>
      <c r="H43" s="19" t="s">
        <v>66</v>
      </c>
      <c r="I43" s="18">
        <f t="shared" si="5"/>
        <v>0</v>
      </c>
      <c r="J43" s="28">
        <f t="shared" si="0"/>
        <v>40000</v>
      </c>
      <c r="K43" s="20"/>
      <c r="L43" s="5"/>
    </row>
    <row r="44" spans="1:12" ht="26.45" customHeight="1" thickBot="1" x14ac:dyDescent="0.25">
      <c r="A44" s="8" t="s">
        <v>259</v>
      </c>
      <c r="B44" s="11">
        <v>251</v>
      </c>
      <c r="C44" s="24" t="s">
        <v>310</v>
      </c>
      <c r="D44" s="18">
        <v>46900</v>
      </c>
      <c r="E44" s="18"/>
      <c r="F44" s="18">
        <v>3908</v>
      </c>
      <c r="G44" s="19" t="s">
        <v>66</v>
      </c>
      <c r="H44" s="19" t="s">
        <v>66</v>
      </c>
      <c r="I44" s="18">
        <f>F44</f>
        <v>3908</v>
      </c>
      <c r="J44" s="28">
        <f>D44-F44</f>
        <v>42992</v>
      </c>
      <c r="K44" s="20"/>
      <c r="L44" s="5"/>
    </row>
    <row r="45" spans="1:12" ht="26.45" customHeight="1" thickBot="1" x14ac:dyDescent="0.25">
      <c r="A45" s="8" t="s">
        <v>259</v>
      </c>
      <c r="B45" s="11">
        <v>251</v>
      </c>
      <c r="C45" s="24" t="s">
        <v>217</v>
      </c>
      <c r="D45" s="18">
        <v>89600</v>
      </c>
      <c r="E45" s="18"/>
      <c r="F45" s="18">
        <v>7400</v>
      </c>
      <c r="G45" s="19" t="s">
        <v>66</v>
      </c>
      <c r="H45" s="19" t="s">
        <v>66</v>
      </c>
      <c r="I45" s="18">
        <f t="shared" si="5"/>
        <v>7400</v>
      </c>
      <c r="J45" s="28">
        <f t="shared" si="0"/>
        <v>82200</v>
      </c>
      <c r="K45" s="20"/>
      <c r="L45" s="5"/>
    </row>
    <row r="46" spans="1:12" ht="15" customHeight="1" thickBot="1" x14ac:dyDescent="0.25">
      <c r="A46" s="7" t="s">
        <v>58</v>
      </c>
      <c r="B46" s="12"/>
      <c r="C46" s="21" t="s">
        <v>67</v>
      </c>
      <c r="D46" s="16">
        <f>SUM(D40:D45)</f>
        <v>1915700</v>
      </c>
      <c r="E46" s="16">
        <f t="shared" ref="E46:I46" si="6">SUM(E40:E45)</f>
        <v>0</v>
      </c>
      <c r="F46" s="16">
        <f t="shared" si="6"/>
        <v>12808</v>
      </c>
      <c r="G46" s="16">
        <f t="shared" si="6"/>
        <v>0</v>
      </c>
      <c r="H46" s="16">
        <f t="shared" si="6"/>
        <v>0</v>
      </c>
      <c r="I46" s="16">
        <f t="shared" si="6"/>
        <v>12808</v>
      </c>
      <c r="J46" s="28">
        <f t="shared" si="0"/>
        <v>1902892</v>
      </c>
      <c r="K46" s="29"/>
      <c r="L46" s="5"/>
    </row>
    <row r="47" spans="1:12" ht="15" customHeight="1" thickBot="1" x14ac:dyDescent="0.25">
      <c r="A47" s="8" t="s">
        <v>60</v>
      </c>
      <c r="B47" s="11">
        <v>211</v>
      </c>
      <c r="C47" s="24" t="s">
        <v>210</v>
      </c>
      <c r="D47" s="18">
        <v>310000</v>
      </c>
      <c r="E47" s="18"/>
      <c r="F47" s="18">
        <v>0</v>
      </c>
      <c r="G47" s="19" t="s">
        <v>66</v>
      </c>
      <c r="H47" s="19" t="s">
        <v>66</v>
      </c>
      <c r="I47" s="18">
        <f>F47</f>
        <v>0</v>
      </c>
      <c r="J47" s="28">
        <f t="shared" si="0"/>
        <v>310000</v>
      </c>
      <c r="K47" s="87"/>
      <c r="L47" s="5"/>
    </row>
    <row r="48" spans="1:12" ht="15" customHeight="1" thickBot="1" x14ac:dyDescent="0.25">
      <c r="A48" s="8" t="s">
        <v>61</v>
      </c>
      <c r="B48" s="11">
        <v>213</v>
      </c>
      <c r="C48" s="24" t="s">
        <v>221</v>
      </c>
      <c r="D48" s="18">
        <v>93700</v>
      </c>
      <c r="E48" s="18"/>
      <c r="F48" s="18">
        <v>0</v>
      </c>
      <c r="G48" s="18" t="s">
        <v>66</v>
      </c>
      <c r="H48" s="18" t="s">
        <v>66</v>
      </c>
      <c r="I48" s="18">
        <f>F48</f>
        <v>0</v>
      </c>
      <c r="J48" s="28">
        <f t="shared" si="0"/>
        <v>93700</v>
      </c>
      <c r="K48" s="87"/>
      <c r="L48" s="5"/>
    </row>
    <row r="49" spans="1:12" ht="15" customHeight="1" x14ac:dyDescent="0.2">
      <c r="A49" s="8" t="s">
        <v>57</v>
      </c>
      <c r="B49" s="11">
        <v>346</v>
      </c>
      <c r="C49" s="24" t="s">
        <v>311</v>
      </c>
      <c r="D49" s="18">
        <v>3300</v>
      </c>
      <c r="E49" s="18"/>
      <c r="F49" s="18">
        <v>0</v>
      </c>
      <c r="G49" s="18"/>
      <c r="H49" s="18"/>
      <c r="I49" s="18">
        <f>F49</f>
        <v>0</v>
      </c>
      <c r="J49" s="28">
        <f t="shared" si="0"/>
        <v>3300</v>
      </c>
      <c r="K49" s="87"/>
      <c r="L49" s="5"/>
    </row>
    <row r="50" spans="1:12" ht="24" customHeight="1" x14ac:dyDescent="0.2">
      <c r="A50" s="7" t="s">
        <v>62</v>
      </c>
      <c r="B50" s="12"/>
      <c r="C50" s="21" t="s">
        <v>63</v>
      </c>
      <c r="D50" s="16">
        <f>D47+D48+D49</f>
        <v>407000</v>
      </c>
      <c r="E50" s="16">
        <f t="shared" ref="E50:I50" si="7">E47+E48+E49</f>
        <v>0</v>
      </c>
      <c r="F50" s="16">
        <f>F47+F48+F49</f>
        <v>0</v>
      </c>
      <c r="G50" s="16">
        <f t="shared" si="7"/>
        <v>0</v>
      </c>
      <c r="H50" s="16">
        <f t="shared" si="7"/>
        <v>0</v>
      </c>
      <c r="I50" s="16">
        <f t="shared" si="7"/>
        <v>0</v>
      </c>
      <c r="J50" s="16" t="e">
        <f>J49+J48+J47+#REF!</f>
        <v>#REF!</v>
      </c>
      <c r="K50" s="17"/>
      <c r="L50" s="5"/>
    </row>
    <row r="51" spans="1:12" ht="24" customHeight="1" thickBot="1" x14ac:dyDescent="0.25">
      <c r="A51" s="8" t="s">
        <v>336</v>
      </c>
      <c r="B51" s="11">
        <v>226</v>
      </c>
      <c r="C51" s="24" t="s">
        <v>211</v>
      </c>
      <c r="D51" s="18">
        <v>10000</v>
      </c>
      <c r="E51" s="16"/>
      <c r="F51" s="16">
        <v>0</v>
      </c>
      <c r="G51" s="16"/>
      <c r="H51" s="16"/>
      <c r="I51" s="16">
        <f>F51</f>
        <v>0</v>
      </c>
      <c r="J51" s="16">
        <f>D51-F51</f>
        <v>10000</v>
      </c>
      <c r="K51" s="17"/>
      <c r="L51" s="5"/>
    </row>
    <row r="52" spans="1:12" ht="15" customHeight="1" x14ac:dyDescent="0.2">
      <c r="A52" s="8" t="s">
        <v>239</v>
      </c>
      <c r="B52" s="11">
        <v>310</v>
      </c>
      <c r="C52" s="24" t="s">
        <v>211</v>
      </c>
      <c r="D52" s="18">
        <v>40000</v>
      </c>
      <c r="E52" s="18"/>
      <c r="F52" s="18">
        <v>0</v>
      </c>
      <c r="G52" s="18" t="s">
        <v>66</v>
      </c>
      <c r="H52" s="18" t="s">
        <v>66</v>
      </c>
      <c r="I52" s="18">
        <v>0</v>
      </c>
      <c r="J52" s="28">
        <f t="shared" si="0"/>
        <v>40000</v>
      </c>
      <c r="K52" s="17"/>
      <c r="L52" s="5"/>
    </row>
    <row r="53" spans="1:12" ht="23.25" customHeight="1" x14ac:dyDescent="0.2">
      <c r="A53" s="8" t="s">
        <v>331</v>
      </c>
      <c r="B53" s="11">
        <v>349</v>
      </c>
      <c r="C53" s="24" t="s">
        <v>332</v>
      </c>
      <c r="D53" s="18">
        <v>10000</v>
      </c>
      <c r="E53" s="18"/>
      <c r="F53" s="18">
        <v>0</v>
      </c>
      <c r="G53" s="18"/>
      <c r="H53" s="18"/>
      <c r="I53" s="18">
        <v>0</v>
      </c>
      <c r="J53" s="16"/>
      <c r="K53" s="88"/>
      <c r="L53" s="5"/>
    </row>
    <row r="54" spans="1:12" ht="23.25" customHeight="1" x14ac:dyDescent="0.2">
      <c r="A54" s="8" t="s">
        <v>339</v>
      </c>
      <c r="B54" s="11">
        <v>226</v>
      </c>
      <c r="C54" s="24" t="s">
        <v>335</v>
      </c>
      <c r="D54" s="18">
        <v>50000</v>
      </c>
      <c r="E54" s="18"/>
      <c r="F54" s="18"/>
      <c r="G54" s="18"/>
      <c r="H54" s="18"/>
      <c r="I54" s="18"/>
      <c r="J54" s="16"/>
      <c r="K54" s="88"/>
      <c r="L54" s="5"/>
    </row>
    <row r="55" spans="1:12" s="6" customFormat="1" ht="29.45" customHeight="1" thickBot="1" x14ac:dyDescent="0.25">
      <c r="A55" s="7" t="s">
        <v>58</v>
      </c>
      <c r="B55" s="12"/>
      <c r="C55" s="21" t="s">
        <v>64</v>
      </c>
      <c r="D55" s="16">
        <f>D51+D52+D53+D54</f>
        <v>110000</v>
      </c>
      <c r="E55" s="16">
        <f t="shared" ref="E55:I55" si="8">E51+E52+E53+E54</f>
        <v>0</v>
      </c>
      <c r="F55" s="16">
        <f t="shared" si="8"/>
        <v>0</v>
      </c>
      <c r="G55" s="16">
        <f t="shared" si="8"/>
        <v>0</v>
      </c>
      <c r="H55" s="16">
        <f t="shared" si="8"/>
        <v>0</v>
      </c>
      <c r="I55" s="16">
        <f t="shared" si="8"/>
        <v>0</v>
      </c>
      <c r="J55" s="16">
        <f>J52</f>
        <v>40000</v>
      </c>
      <c r="K55" s="16">
        <f>SUM(K52:K52)</f>
        <v>0</v>
      </c>
      <c r="L55" s="5"/>
    </row>
    <row r="56" spans="1:12" s="6" customFormat="1" ht="29.45" customHeight="1" thickBot="1" x14ac:dyDescent="0.25">
      <c r="A56" s="8" t="s">
        <v>251</v>
      </c>
      <c r="B56" s="11">
        <v>225</v>
      </c>
      <c r="C56" s="24" t="s">
        <v>254</v>
      </c>
      <c r="D56" s="18">
        <v>1344700</v>
      </c>
      <c r="E56" s="18"/>
      <c r="F56" s="18">
        <v>0</v>
      </c>
      <c r="G56" s="16"/>
      <c r="H56" s="16"/>
      <c r="I56" s="18">
        <f>F56</f>
        <v>0</v>
      </c>
      <c r="J56" s="28">
        <f t="shared" si="0"/>
        <v>1344700</v>
      </c>
      <c r="K56" s="88"/>
      <c r="L56" s="5"/>
    </row>
    <row r="57" spans="1:12" s="6" customFormat="1" ht="29.45" customHeight="1" thickBot="1" x14ac:dyDescent="0.25">
      <c r="A57" s="8" t="s">
        <v>252</v>
      </c>
      <c r="B57" s="11">
        <v>226</v>
      </c>
      <c r="C57" s="24" t="s">
        <v>255</v>
      </c>
      <c r="D57" s="18">
        <v>500000</v>
      </c>
      <c r="E57" s="18"/>
      <c r="F57" s="18">
        <v>0</v>
      </c>
      <c r="G57" s="16"/>
      <c r="H57" s="16"/>
      <c r="I57" s="18">
        <f>F57</f>
        <v>0</v>
      </c>
      <c r="J57" s="28">
        <f t="shared" si="0"/>
        <v>500000</v>
      </c>
      <c r="K57" s="88"/>
      <c r="L57" s="5"/>
    </row>
    <row r="58" spans="1:12" s="6" customFormat="1" ht="29.45" customHeight="1" thickBot="1" x14ac:dyDescent="0.25">
      <c r="A58" s="89" t="s">
        <v>58</v>
      </c>
      <c r="B58" s="12"/>
      <c r="C58" s="21" t="s">
        <v>253</v>
      </c>
      <c r="D58" s="16">
        <f t="shared" ref="D58:I58" si="9">D56+D57</f>
        <v>1844700</v>
      </c>
      <c r="E58" s="16">
        <f t="shared" si="9"/>
        <v>0</v>
      </c>
      <c r="F58" s="16">
        <f>F57+F56</f>
        <v>0</v>
      </c>
      <c r="G58" s="16">
        <f t="shared" si="9"/>
        <v>0</v>
      </c>
      <c r="H58" s="16">
        <f t="shared" si="9"/>
        <v>0</v>
      </c>
      <c r="I58" s="16">
        <f t="shared" si="9"/>
        <v>0</v>
      </c>
      <c r="J58" s="28">
        <f t="shared" si="0"/>
        <v>1844700</v>
      </c>
      <c r="K58" s="16">
        <f>SUM(K55:K57)</f>
        <v>0</v>
      </c>
      <c r="L58" s="5"/>
    </row>
    <row r="59" spans="1:12" ht="26.25" customHeight="1" thickBot="1" x14ac:dyDescent="0.25">
      <c r="A59" s="8" t="s">
        <v>172</v>
      </c>
      <c r="B59" s="11">
        <v>225</v>
      </c>
      <c r="C59" s="24" t="s">
        <v>218</v>
      </c>
      <c r="D59" s="18">
        <v>70900</v>
      </c>
      <c r="E59" s="18"/>
      <c r="F59" s="18">
        <v>0</v>
      </c>
      <c r="G59" s="18" t="s">
        <v>66</v>
      </c>
      <c r="H59" s="18" t="s">
        <v>66</v>
      </c>
      <c r="I59" s="18">
        <f t="shared" ref="I59:I73" si="10">F59</f>
        <v>0</v>
      </c>
      <c r="J59" s="28">
        <f t="shared" si="0"/>
        <v>70900</v>
      </c>
      <c r="K59" s="20"/>
      <c r="L59" s="36"/>
    </row>
    <row r="60" spans="1:12" ht="26.25" customHeight="1" thickBot="1" x14ac:dyDescent="0.25">
      <c r="A60" s="7" t="s">
        <v>58</v>
      </c>
      <c r="B60" s="12"/>
      <c r="C60" s="21" t="s">
        <v>262</v>
      </c>
      <c r="D60" s="16">
        <f>D59</f>
        <v>70900</v>
      </c>
      <c r="E60" s="16">
        <f t="shared" ref="E60:I60" si="11">E59</f>
        <v>0</v>
      </c>
      <c r="F60" s="16">
        <f t="shared" si="11"/>
        <v>0</v>
      </c>
      <c r="G60" s="16" t="str">
        <f t="shared" si="11"/>
        <v>0</v>
      </c>
      <c r="H60" s="16" t="str">
        <f t="shared" si="11"/>
        <v>0</v>
      </c>
      <c r="I60" s="16">
        <f t="shared" si="11"/>
        <v>0</v>
      </c>
      <c r="J60" s="28">
        <f t="shared" si="0"/>
        <v>70900</v>
      </c>
      <c r="K60" s="17"/>
      <c r="L60" s="5"/>
    </row>
    <row r="61" spans="1:12" s="6" customFormat="1" ht="15.75" customHeight="1" thickBot="1" x14ac:dyDescent="0.25">
      <c r="A61" s="8" t="s">
        <v>260</v>
      </c>
      <c r="B61" s="11">
        <v>297</v>
      </c>
      <c r="C61" s="24" t="s">
        <v>212</v>
      </c>
      <c r="D61" s="18">
        <v>54200</v>
      </c>
      <c r="E61" s="18"/>
      <c r="F61" s="18">
        <v>0</v>
      </c>
      <c r="G61" s="16" t="s">
        <v>66</v>
      </c>
      <c r="H61" s="16" t="s">
        <v>66</v>
      </c>
      <c r="I61" s="18">
        <f>F61</f>
        <v>0</v>
      </c>
      <c r="J61" s="28">
        <f t="shared" si="0"/>
        <v>54200</v>
      </c>
      <c r="K61" s="29"/>
      <c r="L61" s="5"/>
    </row>
    <row r="62" spans="1:12" s="6" customFormat="1" ht="24.75" customHeight="1" thickBot="1" x14ac:dyDescent="0.25">
      <c r="A62" s="7" t="s">
        <v>71</v>
      </c>
      <c r="B62" s="12"/>
      <c r="C62" s="21" t="s">
        <v>72</v>
      </c>
      <c r="D62" s="16">
        <f>SUM(D61:D61)</f>
        <v>54200</v>
      </c>
      <c r="E62" s="16">
        <f t="shared" ref="E62:I62" si="12">SUM(E61:E61)</f>
        <v>0</v>
      </c>
      <c r="F62" s="16">
        <f t="shared" si="12"/>
        <v>0</v>
      </c>
      <c r="G62" s="16">
        <f t="shared" si="12"/>
        <v>0</v>
      </c>
      <c r="H62" s="16">
        <f t="shared" si="12"/>
        <v>0</v>
      </c>
      <c r="I62" s="16">
        <f t="shared" si="12"/>
        <v>0</v>
      </c>
      <c r="J62" s="28">
        <f t="shared" si="0"/>
        <v>54200</v>
      </c>
      <c r="K62" s="16"/>
      <c r="L62" s="5"/>
    </row>
    <row r="63" spans="1:12" ht="25.5" customHeight="1" thickBot="1" x14ac:dyDescent="0.25">
      <c r="A63" s="8" t="s">
        <v>240</v>
      </c>
      <c r="B63" s="11">
        <v>225</v>
      </c>
      <c r="C63" s="24" t="s">
        <v>213</v>
      </c>
      <c r="D63" s="18">
        <v>40000</v>
      </c>
      <c r="E63" s="18"/>
      <c r="F63" s="18">
        <v>0</v>
      </c>
      <c r="G63" s="19" t="s">
        <v>66</v>
      </c>
      <c r="H63" s="19" t="s">
        <v>66</v>
      </c>
      <c r="I63" s="18">
        <f t="shared" si="10"/>
        <v>0</v>
      </c>
      <c r="J63" s="28">
        <f t="shared" si="0"/>
        <v>40000</v>
      </c>
      <c r="K63" s="17"/>
      <c r="L63" s="5"/>
    </row>
    <row r="64" spans="1:12" ht="20.45" customHeight="1" thickBot="1" x14ac:dyDescent="0.25">
      <c r="A64" s="8" t="s">
        <v>243</v>
      </c>
      <c r="B64" s="11">
        <v>226</v>
      </c>
      <c r="C64" s="24" t="s">
        <v>225</v>
      </c>
      <c r="D64" s="18">
        <v>200000</v>
      </c>
      <c r="E64" s="18"/>
      <c r="F64" s="18">
        <v>0</v>
      </c>
      <c r="G64" s="19" t="s">
        <v>66</v>
      </c>
      <c r="H64" s="19" t="s">
        <v>66</v>
      </c>
      <c r="I64" s="18">
        <f t="shared" si="10"/>
        <v>0</v>
      </c>
      <c r="J64" s="28">
        <f t="shared" si="0"/>
        <v>200000</v>
      </c>
      <c r="K64" s="20"/>
      <c r="L64" s="5"/>
    </row>
    <row r="65" spans="1:12" ht="27" customHeight="1" thickBot="1" x14ac:dyDescent="0.25">
      <c r="A65" s="8" t="s">
        <v>242</v>
      </c>
      <c r="B65" s="11">
        <v>225</v>
      </c>
      <c r="C65" s="24" t="s">
        <v>226</v>
      </c>
      <c r="D65" s="18">
        <v>700000</v>
      </c>
      <c r="E65" s="18"/>
      <c r="F65" s="18">
        <v>0</v>
      </c>
      <c r="G65" s="19" t="s">
        <v>66</v>
      </c>
      <c r="H65" s="19" t="s">
        <v>66</v>
      </c>
      <c r="I65" s="18">
        <f t="shared" si="10"/>
        <v>0</v>
      </c>
      <c r="J65" s="28">
        <f t="shared" si="0"/>
        <v>700000</v>
      </c>
      <c r="K65" s="20"/>
      <c r="L65" s="5"/>
    </row>
    <row r="66" spans="1:12" ht="24.6" customHeight="1" thickBot="1" x14ac:dyDescent="0.25">
      <c r="A66" s="8" t="s">
        <v>244</v>
      </c>
      <c r="B66" s="11">
        <v>223</v>
      </c>
      <c r="C66" s="24" t="s">
        <v>226</v>
      </c>
      <c r="D66" s="18">
        <v>1791600</v>
      </c>
      <c r="E66" s="18"/>
      <c r="F66" s="18">
        <v>21342.62</v>
      </c>
      <c r="G66" s="19"/>
      <c r="H66" s="19"/>
      <c r="I66" s="18">
        <f t="shared" si="10"/>
        <v>21342.62</v>
      </c>
      <c r="J66" s="28">
        <f t="shared" ref="J66:J83" si="13">D66-F66</f>
        <v>1770257.38</v>
      </c>
      <c r="K66" s="20"/>
      <c r="L66" s="5"/>
    </row>
    <row r="67" spans="1:12" ht="24.6" customHeight="1" thickBot="1" x14ac:dyDescent="0.25">
      <c r="A67" s="8" t="s">
        <v>245</v>
      </c>
      <c r="B67" s="11">
        <v>346</v>
      </c>
      <c r="C67" s="24" t="s">
        <v>227</v>
      </c>
      <c r="D67" s="18">
        <v>50000</v>
      </c>
      <c r="E67" s="18"/>
      <c r="F67" s="18">
        <v>0</v>
      </c>
      <c r="G67" s="19" t="s">
        <v>66</v>
      </c>
      <c r="H67" s="19" t="s">
        <v>66</v>
      </c>
      <c r="I67" s="18">
        <f t="shared" si="10"/>
        <v>0</v>
      </c>
      <c r="J67" s="28">
        <f t="shared" si="13"/>
        <v>50000</v>
      </c>
      <c r="K67" s="20"/>
      <c r="L67" s="5"/>
    </row>
    <row r="68" spans="1:12" ht="24.6" customHeight="1" thickBot="1" x14ac:dyDescent="0.25">
      <c r="A68" s="8" t="s">
        <v>337</v>
      </c>
      <c r="B68" s="11">
        <v>225</v>
      </c>
      <c r="C68" s="24" t="s">
        <v>333</v>
      </c>
      <c r="D68" s="18">
        <v>50000</v>
      </c>
      <c r="E68" s="18"/>
      <c r="F68" s="18">
        <v>0</v>
      </c>
      <c r="G68" s="19"/>
      <c r="H68" s="19"/>
      <c r="I68" s="18">
        <v>0</v>
      </c>
      <c r="J68" s="28">
        <f>D68-F68</f>
        <v>50000</v>
      </c>
      <c r="K68" s="20"/>
      <c r="L68" s="5"/>
    </row>
    <row r="69" spans="1:12" ht="27.75" customHeight="1" thickBot="1" x14ac:dyDescent="0.25">
      <c r="A69" s="8" t="s">
        <v>235</v>
      </c>
      <c r="B69" s="11">
        <v>310</v>
      </c>
      <c r="C69" s="24" t="s">
        <v>228</v>
      </c>
      <c r="D69" s="18">
        <v>200000</v>
      </c>
      <c r="E69" s="18"/>
      <c r="F69" s="18">
        <v>0</v>
      </c>
      <c r="G69" s="19" t="s">
        <v>66</v>
      </c>
      <c r="H69" s="19" t="s">
        <v>66</v>
      </c>
      <c r="I69" s="18">
        <f t="shared" si="10"/>
        <v>0</v>
      </c>
      <c r="J69" s="28">
        <f t="shared" si="13"/>
        <v>200000</v>
      </c>
      <c r="K69" s="20"/>
      <c r="L69" s="5"/>
    </row>
    <row r="70" spans="1:12" ht="27.75" customHeight="1" thickBot="1" x14ac:dyDescent="0.25">
      <c r="A70" s="8" t="s">
        <v>236</v>
      </c>
      <c r="B70" s="11">
        <v>225</v>
      </c>
      <c r="C70" s="24" t="s">
        <v>229</v>
      </c>
      <c r="D70" s="18">
        <v>909200</v>
      </c>
      <c r="E70" s="18"/>
      <c r="F70" s="18">
        <v>0</v>
      </c>
      <c r="G70" s="19" t="s">
        <v>66</v>
      </c>
      <c r="H70" s="19" t="s">
        <v>66</v>
      </c>
      <c r="I70" s="18">
        <f t="shared" si="10"/>
        <v>0</v>
      </c>
      <c r="J70" s="28">
        <f t="shared" si="13"/>
        <v>909200</v>
      </c>
      <c r="K70" s="87"/>
      <c r="L70" s="5"/>
    </row>
    <row r="71" spans="1:12" ht="27.75" customHeight="1" thickBot="1" x14ac:dyDescent="0.25">
      <c r="A71" s="8" t="s">
        <v>338</v>
      </c>
      <c r="B71" s="11">
        <v>226</v>
      </c>
      <c r="C71" s="24" t="s">
        <v>334</v>
      </c>
      <c r="D71" s="18">
        <v>50000</v>
      </c>
      <c r="E71" s="18"/>
      <c r="F71" s="18">
        <v>0</v>
      </c>
      <c r="G71" s="19"/>
      <c r="H71" s="19"/>
      <c r="I71" s="18">
        <v>0</v>
      </c>
      <c r="J71" s="28">
        <f t="shared" si="13"/>
        <v>50000</v>
      </c>
      <c r="K71" s="87"/>
      <c r="L71" s="5"/>
    </row>
    <row r="72" spans="1:12" ht="27.75" customHeight="1" thickBot="1" x14ac:dyDescent="0.25">
      <c r="A72" s="8" t="s">
        <v>246</v>
      </c>
      <c r="B72" s="11">
        <v>226</v>
      </c>
      <c r="C72" s="24" t="s">
        <v>314</v>
      </c>
      <c r="D72" s="18">
        <v>70000</v>
      </c>
      <c r="E72" s="18"/>
      <c r="F72" s="18">
        <v>0</v>
      </c>
      <c r="G72" s="19"/>
      <c r="H72" s="19"/>
      <c r="I72" s="18">
        <f t="shared" si="10"/>
        <v>0</v>
      </c>
      <c r="J72" s="28">
        <f t="shared" si="13"/>
        <v>70000</v>
      </c>
      <c r="K72" s="87"/>
      <c r="L72" s="5"/>
    </row>
    <row r="73" spans="1:12" s="6" customFormat="1" ht="21" customHeight="1" thickBot="1" x14ac:dyDescent="0.25">
      <c r="A73" s="8" t="s">
        <v>238</v>
      </c>
      <c r="B73" s="11">
        <v>225</v>
      </c>
      <c r="C73" s="24" t="s">
        <v>214</v>
      </c>
      <c r="D73" s="18">
        <v>35600</v>
      </c>
      <c r="E73" s="18"/>
      <c r="F73" s="18">
        <v>0</v>
      </c>
      <c r="G73" s="19" t="s">
        <v>66</v>
      </c>
      <c r="H73" s="19" t="s">
        <v>66</v>
      </c>
      <c r="I73" s="18">
        <f t="shared" si="10"/>
        <v>0</v>
      </c>
      <c r="J73" s="28">
        <f t="shared" si="13"/>
        <v>35600</v>
      </c>
      <c r="K73" s="87"/>
      <c r="L73" s="5"/>
    </row>
    <row r="74" spans="1:12" s="6" customFormat="1" ht="25.9" customHeight="1" thickBot="1" x14ac:dyDescent="0.25">
      <c r="A74" s="7" t="s">
        <v>58</v>
      </c>
      <c r="B74" s="12"/>
      <c r="C74" s="21" t="s">
        <v>65</v>
      </c>
      <c r="D74" s="16">
        <f>SUM(D63:D73)</f>
        <v>4096400</v>
      </c>
      <c r="E74" s="16">
        <f t="shared" ref="E74:I74" si="14">SUM(E63:E73)</f>
        <v>0</v>
      </c>
      <c r="F74" s="16">
        <f t="shared" si="14"/>
        <v>21342.62</v>
      </c>
      <c r="G74" s="16">
        <f t="shared" si="14"/>
        <v>0</v>
      </c>
      <c r="H74" s="16">
        <f t="shared" si="14"/>
        <v>0</v>
      </c>
      <c r="I74" s="16">
        <f t="shared" si="14"/>
        <v>21342.62</v>
      </c>
      <c r="J74" s="28">
        <f t="shared" si="13"/>
        <v>4075057.38</v>
      </c>
      <c r="K74" s="29"/>
      <c r="L74" s="5"/>
    </row>
    <row r="75" spans="1:12" s="6" customFormat="1" ht="27" customHeight="1" thickBot="1" x14ac:dyDescent="0.25">
      <c r="A75" s="8" t="s">
        <v>288</v>
      </c>
      <c r="B75" s="11">
        <v>226</v>
      </c>
      <c r="C75" s="24" t="s">
        <v>230</v>
      </c>
      <c r="D75" s="18">
        <v>30000</v>
      </c>
      <c r="E75" s="18"/>
      <c r="F75" s="18">
        <v>0</v>
      </c>
      <c r="G75" s="19" t="s">
        <v>66</v>
      </c>
      <c r="H75" s="19" t="s">
        <v>66</v>
      </c>
      <c r="I75" s="18">
        <f t="shared" ref="I75:I83" si="15">F75</f>
        <v>0</v>
      </c>
      <c r="J75" s="28">
        <f t="shared" si="13"/>
        <v>30000</v>
      </c>
      <c r="K75" s="87"/>
      <c r="L75" s="5"/>
    </row>
    <row r="76" spans="1:12" s="6" customFormat="1" ht="25.9" customHeight="1" thickBot="1" x14ac:dyDescent="0.25">
      <c r="A76" s="7" t="s">
        <v>58</v>
      </c>
      <c r="B76" s="12"/>
      <c r="C76" s="21" t="s">
        <v>231</v>
      </c>
      <c r="D76" s="16">
        <f t="shared" ref="D76:I76" si="16">D75</f>
        <v>30000</v>
      </c>
      <c r="E76" s="16">
        <f t="shared" si="16"/>
        <v>0</v>
      </c>
      <c r="F76" s="16">
        <f t="shared" si="16"/>
        <v>0</v>
      </c>
      <c r="G76" s="16" t="str">
        <f t="shared" si="16"/>
        <v>0</v>
      </c>
      <c r="H76" s="16" t="str">
        <f t="shared" si="16"/>
        <v>0</v>
      </c>
      <c r="I76" s="16">
        <f t="shared" si="16"/>
        <v>0</v>
      </c>
      <c r="J76" s="28">
        <f t="shared" si="13"/>
        <v>30000</v>
      </c>
      <c r="K76" s="29"/>
      <c r="L76" s="5"/>
    </row>
    <row r="77" spans="1:12" customFormat="1" ht="25.9" customHeight="1" x14ac:dyDescent="0.2">
      <c r="A77" s="8" t="s">
        <v>313</v>
      </c>
      <c r="B77" s="11">
        <v>251</v>
      </c>
      <c r="C77" s="24" t="s">
        <v>317</v>
      </c>
      <c r="D77" s="18">
        <v>267000</v>
      </c>
      <c r="E77" s="18"/>
      <c r="F77" s="18">
        <v>0</v>
      </c>
      <c r="G77" s="18"/>
      <c r="H77" s="18"/>
      <c r="I77" s="18">
        <f>F77</f>
        <v>0</v>
      </c>
      <c r="J77" s="192">
        <f>D77-F77</f>
        <v>267000</v>
      </c>
      <c r="K77" s="87"/>
      <c r="L77" s="15"/>
    </row>
    <row r="78" spans="1:12" s="6" customFormat="1" ht="25.9" customHeight="1" thickBot="1" x14ac:dyDescent="0.25">
      <c r="A78" s="7" t="s">
        <v>58</v>
      </c>
      <c r="B78" s="12"/>
      <c r="C78" s="21" t="s">
        <v>312</v>
      </c>
      <c r="D78" s="16">
        <f t="shared" ref="D78:J78" si="17">D77</f>
        <v>267000</v>
      </c>
      <c r="E78" s="16">
        <f t="shared" si="17"/>
        <v>0</v>
      </c>
      <c r="F78" s="16">
        <f t="shared" si="17"/>
        <v>0</v>
      </c>
      <c r="G78" s="16">
        <f t="shared" si="17"/>
        <v>0</v>
      </c>
      <c r="H78" s="16">
        <f t="shared" si="17"/>
        <v>0</v>
      </c>
      <c r="I78" s="16">
        <f t="shared" si="17"/>
        <v>0</v>
      </c>
      <c r="J78" s="16">
        <f t="shared" si="17"/>
        <v>267000</v>
      </c>
      <c r="K78" s="29"/>
      <c r="L78" s="5"/>
    </row>
    <row r="79" spans="1:12" customFormat="1" ht="60" customHeight="1" thickBot="1" x14ac:dyDescent="0.25">
      <c r="A79" s="8" t="s">
        <v>106</v>
      </c>
      <c r="B79" s="11">
        <v>264</v>
      </c>
      <c r="C79" s="25" t="s">
        <v>215</v>
      </c>
      <c r="D79" s="26">
        <v>284000</v>
      </c>
      <c r="E79" s="26"/>
      <c r="F79" s="26">
        <v>0</v>
      </c>
      <c r="G79" s="26" t="s">
        <v>66</v>
      </c>
      <c r="H79" s="26" t="s">
        <v>66</v>
      </c>
      <c r="I79" s="18">
        <f t="shared" si="15"/>
        <v>0</v>
      </c>
      <c r="J79" s="192">
        <f t="shared" si="13"/>
        <v>284000</v>
      </c>
      <c r="K79" s="87"/>
      <c r="L79" s="15"/>
    </row>
    <row r="80" spans="1:12" s="6" customFormat="1" ht="28.9" customHeight="1" thickBot="1" x14ac:dyDescent="0.25">
      <c r="A80" s="7" t="s">
        <v>58</v>
      </c>
      <c r="B80" s="12"/>
      <c r="C80" s="22" t="s">
        <v>263</v>
      </c>
      <c r="D80" s="23">
        <f>D79</f>
        <v>284000</v>
      </c>
      <c r="E80" s="23"/>
      <c r="F80" s="23">
        <f>F79</f>
        <v>0</v>
      </c>
      <c r="G80" s="23"/>
      <c r="H80" s="23"/>
      <c r="I80" s="18">
        <f t="shared" si="15"/>
        <v>0</v>
      </c>
      <c r="J80" s="28">
        <f t="shared" si="13"/>
        <v>284000</v>
      </c>
      <c r="K80" s="29"/>
      <c r="L80" s="5"/>
    </row>
    <row r="81" spans="1:12" customFormat="1" ht="24" customHeight="1" thickBot="1" x14ac:dyDescent="0.25">
      <c r="A81" s="8" t="s">
        <v>107</v>
      </c>
      <c r="B81" s="11">
        <v>346</v>
      </c>
      <c r="C81" s="25" t="s">
        <v>216</v>
      </c>
      <c r="D81" s="26">
        <v>25000</v>
      </c>
      <c r="E81" s="26">
        <v>0</v>
      </c>
      <c r="F81" s="26">
        <v>0</v>
      </c>
      <c r="G81" s="26" t="s">
        <v>66</v>
      </c>
      <c r="H81" s="26" t="s">
        <v>66</v>
      </c>
      <c r="I81" s="18">
        <f t="shared" si="15"/>
        <v>0</v>
      </c>
      <c r="J81" s="192">
        <f t="shared" si="13"/>
        <v>25000</v>
      </c>
      <c r="K81" s="87"/>
      <c r="L81" s="15"/>
    </row>
    <row r="82" spans="1:12" ht="18" customHeight="1" thickBot="1" x14ac:dyDescent="0.25">
      <c r="A82" s="7" t="s">
        <v>58</v>
      </c>
      <c r="B82" s="12"/>
      <c r="C82" s="21" t="s">
        <v>169</v>
      </c>
      <c r="D82" s="16">
        <f>D81</f>
        <v>25000</v>
      </c>
      <c r="E82" s="16">
        <f>E81</f>
        <v>0</v>
      </c>
      <c r="F82" s="16">
        <f>F81</f>
        <v>0</v>
      </c>
      <c r="G82" s="16" t="str">
        <f>G81</f>
        <v>0</v>
      </c>
      <c r="H82" s="16" t="str">
        <f>H81</f>
        <v>0</v>
      </c>
      <c r="I82" s="18">
        <f t="shared" si="15"/>
        <v>0</v>
      </c>
      <c r="J82" s="28">
        <f t="shared" si="13"/>
        <v>25000</v>
      </c>
      <c r="K82" s="17"/>
      <c r="L82" s="5"/>
    </row>
    <row r="83" spans="1:12" ht="9" customHeight="1" thickBot="1" x14ac:dyDescent="0.25">
      <c r="A83" s="8"/>
      <c r="B83" s="30"/>
      <c r="C83" s="115"/>
      <c r="D83" s="116"/>
      <c r="E83" s="116"/>
      <c r="F83" s="116"/>
      <c r="G83" s="116"/>
      <c r="H83" s="116"/>
      <c r="I83" s="18">
        <f t="shared" si="15"/>
        <v>0</v>
      </c>
      <c r="J83" s="28">
        <f t="shared" si="13"/>
        <v>0</v>
      </c>
      <c r="K83" s="117"/>
      <c r="L83" s="5"/>
    </row>
    <row r="84" spans="1:12" ht="13.5" thickBot="1" x14ac:dyDescent="0.25">
      <c r="A84" s="13"/>
      <c r="B84" s="27">
        <v>450</v>
      </c>
      <c r="C84" s="118" t="s">
        <v>19</v>
      </c>
      <c r="D84" s="119" t="s">
        <v>19</v>
      </c>
      <c r="E84" s="119" t="s">
        <v>19</v>
      </c>
      <c r="F84" s="119" t="s">
        <v>19</v>
      </c>
      <c r="G84" s="119" t="s">
        <v>19</v>
      </c>
      <c r="H84" s="119" t="s">
        <v>19</v>
      </c>
      <c r="I84" s="119" t="s">
        <v>19</v>
      </c>
      <c r="J84" s="119" t="s">
        <v>19</v>
      </c>
      <c r="K84" s="120" t="s">
        <v>19</v>
      </c>
    </row>
    <row r="85" spans="1:12" ht="30.6" customHeight="1" thickBot="1" x14ac:dyDescent="0.25">
      <c r="A85" s="14" t="s">
        <v>38</v>
      </c>
      <c r="B85" s="27">
        <v>900</v>
      </c>
      <c r="C85" s="118" t="s">
        <v>19</v>
      </c>
      <c r="D85" s="193">
        <v>0</v>
      </c>
      <c r="E85" s="119" t="s">
        <v>19</v>
      </c>
      <c r="F85" s="193">
        <f>Доходы!E21-'расходы (2)'!F10</f>
        <v>577878.80000000005</v>
      </c>
      <c r="G85" s="193"/>
      <c r="H85" s="193"/>
      <c r="I85" s="193">
        <f>F85</f>
        <v>577878.80000000005</v>
      </c>
      <c r="J85" s="119" t="s">
        <v>19</v>
      </c>
      <c r="K85" s="120" t="s">
        <v>19</v>
      </c>
    </row>
    <row r="86" spans="1:12" x14ac:dyDescent="0.2">
      <c r="D86" s="194"/>
      <c r="E86" s="194"/>
      <c r="F86" s="194"/>
      <c r="G86" s="194"/>
      <c r="H86" s="194"/>
      <c r="I86" s="194"/>
      <c r="K86" s="36"/>
    </row>
    <row r="87" spans="1:12" x14ac:dyDescent="0.2">
      <c r="D87" s="36"/>
      <c r="E87" s="36"/>
      <c r="F87" s="36"/>
      <c r="G87" s="36"/>
      <c r="H87" s="36"/>
      <c r="I87" s="36"/>
      <c r="K87" s="36"/>
    </row>
    <row r="88" spans="1:12" x14ac:dyDescent="0.2">
      <c r="D88" s="36"/>
      <c r="E88" s="36"/>
      <c r="F88" s="36"/>
      <c r="G88" s="36"/>
      <c r="H88" s="36"/>
      <c r="I88" s="36"/>
      <c r="K88" s="36"/>
    </row>
    <row r="89" spans="1:12" x14ac:dyDescent="0.2">
      <c r="D89" s="36"/>
      <c r="E89" s="36"/>
      <c r="F89" s="36"/>
      <c r="G89" s="36"/>
      <c r="H89" s="36"/>
      <c r="I89" s="36"/>
      <c r="K89" s="36"/>
    </row>
    <row r="90" spans="1:12" x14ac:dyDescent="0.2">
      <c r="D90" s="36"/>
      <c r="E90" s="36"/>
      <c r="F90" s="36"/>
      <c r="G90" s="36"/>
      <c r="H90" s="36"/>
      <c r="I90" s="36"/>
      <c r="K90" s="36"/>
    </row>
    <row r="91" spans="1:12" x14ac:dyDescent="0.2">
      <c r="D91" s="36"/>
      <c r="E91" s="36"/>
      <c r="F91" s="36"/>
      <c r="G91" s="36"/>
      <c r="H91" s="36"/>
      <c r="I91" s="36"/>
      <c r="K91" s="36"/>
    </row>
    <row r="92" spans="1:12" x14ac:dyDescent="0.2">
      <c r="D92" s="36"/>
      <c r="E92" s="36"/>
      <c r="F92" s="36"/>
      <c r="G92" s="36"/>
      <c r="H92" s="36"/>
      <c r="I92" s="36"/>
      <c r="K92" s="36"/>
    </row>
    <row r="93" spans="1:12" x14ac:dyDescent="0.2">
      <c r="D93" s="36"/>
      <c r="E93" s="36"/>
      <c r="F93" s="36"/>
      <c r="G93" s="36"/>
      <c r="H93" s="36"/>
      <c r="I93" s="36"/>
      <c r="K93" s="36"/>
    </row>
    <row r="94" spans="1:12" x14ac:dyDescent="0.2">
      <c r="D94" s="36"/>
      <c r="E94" s="36"/>
      <c r="F94" s="36"/>
      <c r="G94" s="36"/>
      <c r="H94" s="36"/>
      <c r="I94" s="36"/>
      <c r="K94" s="36"/>
    </row>
    <row r="95" spans="1:12" x14ac:dyDescent="0.2">
      <c r="D95" s="36"/>
      <c r="E95" s="36"/>
      <c r="F95" s="36"/>
      <c r="G95" s="36"/>
      <c r="H95" s="36"/>
      <c r="I95" s="36"/>
      <c r="K95" s="36"/>
    </row>
    <row r="96" spans="1:12" x14ac:dyDescent="0.2">
      <c r="D96" s="36"/>
      <c r="E96" s="36"/>
      <c r="F96" s="36"/>
      <c r="G96" s="36"/>
      <c r="H96" s="36"/>
      <c r="I96" s="36"/>
      <c r="K96" s="36"/>
    </row>
    <row r="97" spans="4:11" x14ac:dyDescent="0.2">
      <c r="D97" s="36"/>
      <c r="E97" s="36"/>
      <c r="F97" s="36"/>
      <c r="G97" s="36"/>
      <c r="H97" s="36"/>
      <c r="I97" s="36"/>
      <c r="K97" s="36"/>
    </row>
    <row r="98" spans="4:11" x14ac:dyDescent="0.2">
      <c r="D98" s="36"/>
      <c r="E98" s="36"/>
      <c r="F98" s="36"/>
      <c r="G98" s="36"/>
      <c r="H98" s="36"/>
      <c r="I98" s="36"/>
      <c r="K98" s="36"/>
    </row>
    <row r="99" spans="4:11" x14ac:dyDescent="0.2">
      <c r="D99" s="36"/>
      <c r="E99" s="36"/>
      <c r="F99" s="36"/>
      <c r="G99" s="36"/>
      <c r="H99" s="36"/>
      <c r="I99" s="36"/>
      <c r="K99" s="36"/>
    </row>
    <row r="100" spans="4:11" x14ac:dyDescent="0.2">
      <c r="D100" s="36"/>
      <c r="E100" s="36"/>
      <c r="F100" s="36"/>
      <c r="G100" s="36"/>
      <c r="H100" s="36"/>
      <c r="I100" s="36"/>
      <c r="K100" s="36"/>
    </row>
    <row r="101" spans="4:11" x14ac:dyDescent="0.2">
      <c r="D101" s="36"/>
      <c r="E101" s="36"/>
      <c r="F101" s="36"/>
      <c r="G101" s="36"/>
      <c r="H101" s="36"/>
      <c r="I101" s="36"/>
      <c r="K101" s="36"/>
    </row>
    <row r="102" spans="4:11" x14ac:dyDescent="0.2">
      <c r="D102" s="36"/>
      <c r="E102" s="36"/>
      <c r="F102" s="36"/>
      <c r="G102" s="36"/>
      <c r="H102" s="36"/>
      <c r="I102" s="36"/>
      <c r="K102" s="36"/>
    </row>
    <row r="103" spans="4:11" x14ac:dyDescent="0.2">
      <c r="D103" s="36"/>
      <c r="E103" s="36"/>
      <c r="F103" s="36"/>
      <c r="G103" s="36"/>
      <c r="H103" s="36"/>
      <c r="I103" s="36"/>
      <c r="K103" s="36"/>
    </row>
    <row r="104" spans="4:11" x14ac:dyDescent="0.2">
      <c r="D104" s="36"/>
      <c r="E104" s="36"/>
      <c r="F104" s="36"/>
      <c r="G104" s="36"/>
      <c r="H104" s="36"/>
      <c r="I104" s="36"/>
      <c r="K104" s="36"/>
    </row>
    <row r="105" spans="4:11" x14ac:dyDescent="0.2">
      <c r="D105" s="36"/>
      <c r="E105" s="36"/>
      <c r="F105" s="36"/>
      <c r="G105" s="36"/>
      <c r="H105" s="36"/>
      <c r="I105" s="36"/>
      <c r="K105" s="36"/>
    </row>
    <row r="106" spans="4:11" x14ac:dyDescent="0.2">
      <c r="D106" s="36"/>
      <c r="E106" s="36"/>
      <c r="F106" s="36"/>
      <c r="G106" s="36"/>
      <c r="H106" s="36"/>
      <c r="I106" s="36"/>
      <c r="K106" s="36"/>
    </row>
    <row r="107" spans="4:11" x14ac:dyDescent="0.2">
      <c r="D107" s="36"/>
      <c r="E107" s="36"/>
      <c r="F107" s="36"/>
      <c r="G107" s="36"/>
      <c r="H107" s="36"/>
      <c r="I107" s="36"/>
      <c r="K107" s="36"/>
    </row>
    <row r="108" spans="4:11" x14ac:dyDescent="0.2">
      <c r="D108" s="36"/>
      <c r="E108" s="36"/>
      <c r="F108" s="36"/>
      <c r="G108" s="36"/>
      <c r="H108" s="36"/>
      <c r="I108" s="36"/>
      <c r="K108" s="36"/>
    </row>
    <row r="109" spans="4:11" x14ac:dyDescent="0.2">
      <c r="D109" s="36"/>
      <c r="E109" s="36"/>
      <c r="F109" s="36"/>
      <c r="G109" s="36"/>
      <c r="H109" s="36"/>
      <c r="I109" s="36"/>
      <c r="K109" s="36"/>
    </row>
    <row r="110" spans="4:11" x14ac:dyDescent="0.2">
      <c r="D110" s="36"/>
      <c r="E110" s="36"/>
      <c r="F110" s="36"/>
      <c r="G110" s="36"/>
      <c r="H110" s="36"/>
      <c r="I110" s="36"/>
      <c r="K110" s="36"/>
    </row>
    <row r="111" spans="4:11" x14ac:dyDescent="0.2">
      <c r="D111" s="36"/>
      <c r="E111" s="36"/>
      <c r="F111" s="36"/>
      <c r="G111" s="36"/>
      <c r="H111" s="36"/>
      <c r="I111" s="36"/>
      <c r="K111" s="36"/>
    </row>
    <row r="112" spans="4:11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scale="96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topLeftCell="A22" zoomScale="90" zoomScaleNormal="90" zoomScaleSheetLayoutView="90" workbookViewId="0">
      <selection activeCell="A48" sqref="A48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0" t="s">
        <v>340</v>
      </c>
      <c r="B1" s="210"/>
      <c r="C1" s="210"/>
      <c r="D1" s="210"/>
      <c r="E1" s="210"/>
      <c r="F1" s="210"/>
      <c r="G1" s="210"/>
      <c r="H1" s="210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1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2"/>
      <c r="B4" s="70" t="s">
        <v>16</v>
      </c>
      <c r="C4" s="70" t="s">
        <v>75</v>
      </c>
      <c r="D4" s="76" t="s">
        <v>34</v>
      </c>
      <c r="E4" s="215" t="s">
        <v>289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2"/>
      <c r="B5" s="70" t="s">
        <v>17</v>
      </c>
      <c r="C5" s="70" t="s">
        <v>39</v>
      </c>
      <c r="D5" s="76" t="s">
        <v>35</v>
      </c>
      <c r="E5" s="216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2"/>
      <c r="B6" s="70" t="s">
        <v>18</v>
      </c>
      <c r="C6" s="71" t="s">
        <v>40</v>
      </c>
      <c r="D6" s="76" t="s">
        <v>3</v>
      </c>
      <c r="E6" s="216"/>
      <c r="F6" s="79" t="s">
        <v>8</v>
      </c>
      <c r="G6" s="50"/>
      <c r="H6" s="50"/>
      <c r="I6" s="83"/>
    </row>
    <row r="7" spans="1:9" x14ac:dyDescent="0.25">
      <c r="A7" s="213"/>
      <c r="B7" s="68"/>
      <c r="C7" s="72"/>
      <c r="D7" s="77"/>
      <c r="E7" s="217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4">
        <f>D11</f>
        <v>0</v>
      </c>
      <c r="E9" s="55">
        <f>E17</f>
        <v>-577878.80000000005</v>
      </c>
      <c r="F9" s="55"/>
      <c r="G9" s="55"/>
      <c r="H9" s="55">
        <f>E9</f>
        <v>-577878.80000000005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4">
        <f>D17</f>
        <v>0</v>
      </c>
      <c r="E11" s="55">
        <f>E17</f>
        <v>-577878.80000000005</v>
      </c>
      <c r="F11" s="55"/>
      <c r="G11" s="55"/>
      <c r="H11" s="55">
        <f>E11</f>
        <v>-577878.80000000005</v>
      </c>
      <c r="I11" s="51"/>
    </row>
    <row r="12" spans="1:9" x14ac:dyDescent="0.25">
      <c r="A12" s="53" t="s">
        <v>81</v>
      </c>
      <c r="B12" s="54"/>
      <c r="C12" s="51"/>
      <c r="D12" s="124"/>
      <c r="E12" s="55"/>
      <c r="F12" s="55"/>
      <c r="G12" s="55"/>
      <c r="H12" s="55"/>
      <c r="I12" s="51"/>
    </row>
    <row r="13" spans="1:9" x14ac:dyDescent="0.25">
      <c r="A13" s="53" t="s">
        <v>290</v>
      </c>
      <c r="B13" s="56"/>
      <c r="C13" s="51"/>
      <c r="D13" s="124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4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4"/>
      <c r="E15" s="55"/>
      <c r="F15" s="55"/>
      <c r="G15" s="55"/>
      <c r="H15" s="55"/>
      <c r="I15" s="51"/>
    </row>
    <row r="16" spans="1:9" x14ac:dyDescent="0.25">
      <c r="A16" s="53" t="s">
        <v>290</v>
      </c>
      <c r="B16" s="54"/>
      <c r="C16" s="51"/>
      <c r="D16" s="124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4">
        <f>D18+D19</f>
        <v>0</v>
      </c>
      <c r="E17" s="55">
        <f>E18+E19</f>
        <v>-577878.80000000005</v>
      </c>
      <c r="F17" s="55"/>
      <c r="G17" s="55"/>
      <c r="H17" s="55">
        <f>E17</f>
        <v>-577878.80000000005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-Доходы!D21</f>
        <v>-17065600</v>
      </c>
      <c r="E18" s="55">
        <f>-Доходы!E21</f>
        <v>-755073.99</v>
      </c>
      <c r="F18" s="55"/>
      <c r="G18" s="55"/>
      <c r="H18" s="55">
        <f>E18</f>
        <v>-755073.99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17065600</v>
      </c>
      <c r="E19" s="55">
        <f>'расходы (2)'!F10</f>
        <v>177195.19</v>
      </c>
      <c r="F19" s="55"/>
      <c r="G19" s="55"/>
      <c r="H19" s="55">
        <f>E19</f>
        <v>177195.19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4" t="s">
        <v>318</v>
      </c>
      <c r="B27" s="214"/>
      <c r="C27" s="45"/>
      <c r="D27" s="60" t="s">
        <v>319</v>
      </c>
      <c r="E27" s="218" t="s">
        <v>100</v>
      </c>
      <c r="F27" s="218"/>
      <c r="G27" s="44" t="s">
        <v>101</v>
      </c>
      <c r="H27" s="44" t="s">
        <v>102</v>
      </c>
      <c r="I27" s="60"/>
    </row>
    <row r="28" spans="1:9" x14ac:dyDescent="0.25">
      <c r="A28" s="64" t="s">
        <v>291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315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 (2)</vt:lpstr>
      <vt:lpstr>'расходы (2)'!Заголовки_для_печати</vt:lpstr>
      <vt:lpstr>Доходы!Область_печати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2020-01-23T16:40:58Z</cp:lastPrinted>
  <dcterms:created xsi:type="dcterms:W3CDTF">1999-06-18T11:49:53Z</dcterms:created>
  <dcterms:modified xsi:type="dcterms:W3CDTF">2020-02-03T13:31:10Z</dcterms:modified>
</cp:coreProperties>
</file>