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fileSharing readOnlyRecommended="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Главный бухгалтер\Рабочий стол\2019 ГОД\Отчетность\Мес.бюдж.отчет\01.01.20\"/>
    </mc:Choice>
  </mc:AlternateContent>
  <xr:revisionPtr revIDLastSave="0" documentId="13_ncr:1_{5EB11914-1939-4549-BE03-4D72CB509C10}" xr6:coauthVersionLast="45" xr6:coauthVersionMax="45" xr10:uidLastSave="{00000000-0000-0000-0000-000000000000}"/>
  <bookViews>
    <workbookView xWindow="-120" yWindow="-120" windowWidth="21840" windowHeight="13140" tabRatio="601" activeTab="1" xr2:uid="{00000000-000D-0000-FFFF-FFFF00000000}"/>
  </bookViews>
  <sheets>
    <sheet name="Доходы" sheetId="18" r:id="rId1"/>
    <sheet name="расходы (2)" sheetId="8" r:id="rId2"/>
    <sheet name="источники (2)" sheetId="9" r:id="rId3"/>
  </sheets>
  <definedNames>
    <definedName name="_xlnm.Print_Titles" localSheetId="1">'расходы (2)'!$3:$8</definedName>
    <definedName name="_xlnm.Print_Area" localSheetId="0">Доходы!$A$1:$I$112</definedName>
    <definedName name="_xlnm.Print_Area" localSheetId="2">'источники (2)'!$A$1:$I$31</definedName>
    <definedName name="_xlnm.Print_Area" localSheetId="1">'расходы (2)'!$A$1:$K$95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8" l="1"/>
  <c r="D23" i="18" s="1"/>
  <c r="E24" i="18"/>
  <c r="H24" i="18" s="1"/>
  <c r="E25" i="18"/>
  <c r="H25" i="18"/>
  <c r="I25" i="18" s="1"/>
  <c r="H26" i="18"/>
  <c r="I26" i="18" s="1"/>
  <c r="H27" i="18"/>
  <c r="I27" i="18"/>
  <c r="H28" i="18"/>
  <c r="I28" i="18" s="1"/>
  <c r="H29" i="18"/>
  <c r="I29" i="18" s="1"/>
  <c r="H30" i="18"/>
  <c r="I30" i="18"/>
  <c r="E31" i="18"/>
  <c r="H31" i="18" s="1"/>
  <c r="I31" i="18" s="1"/>
  <c r="H32" i="18"/>
  <c r="I32" i="18"/>
  <c r="H33" i="18"/>
  <c r="I33" i="18"/>
  <c r="H34" i="18"/>
  <c r="I34" i="18"/>
  <c r="E35" i="18"/>
  <c r="H35" i="18"/>
  <c r="I35" i="18"/>
  <c r="H36" i="18"/>
  <c r="I36" i="18" s="1"/>
  <c r="H37" i="18"/>
  <c r="I37" i="18" s="1"/>
  <c r="H38" i="18"/>
  <c r="I38" i="18"/>
  <c r="H39" i="18"/>
  <c r="I39" i="18" s="1"/>
  <c r="D40" i="18"/>
  <c r="D41" i="18"/>
  <c r="E42" i="18"/>
  <c r="H42" i="18"/>
  <c r="I42" i="18"/>
  <c r="H43" i="18"/>
  <c r="I43" i="18"/>
  <c r="H44" i="18"/>
  <c r="I44" i="18"/>
  <c r="H45" i="18"/>
  <c r="I45" i="18"/>
  <c r="D46" i="18"/>
  <c r="E46" i="18"/>
  <c r="E41" i="18" s="1"/>
  <c r="H47" i="18"/>
  <c r="I47" i="18"/>
  <c r="D49" i="18"/>
  <c r="D48" i="18" s="1"/>
  <c r="E49" i="18"/>
  <c r="H49" i="18" s="1"/>
  <c r="I49" i="18" s="1"/>
  <c r="E50" i="18"/>
  <c r="H50" i="18"/>
  <c r="I50" i="18"/>
  <c r="H51" i="18"/>
  <c r="I51" i="18" s="1"/>
  <c r="H52" i="18"/>
  <c r="I52" i="18" s="1"/>
  <c r="H53" i="18"/>
  <c r="I53" i="18"/>
  <c r="D54" i="18"/>
  <c r="D55" i="18"/>
  <c r="E56" i="18"/>
  <c r="H56" i="18" s="1"/>
  <c r="I56" i="18" s="1"/>
  <c r="H57" i="18"/>
  <c r="I57" i="18"/>
  <c r="H58" i="18"/>
  <c r="I58" i="18"/>
  <c r="H59" i="18"/>
  <c r="I59" i="18"/>
  <c r="H60" i="18"/>
  <c r="I60" i="18"/>
  <c r="D61" i="18"/>
  <c r="E61" i="18"/>
  <c r="H61" i="18" s="1"/>
  <c r="E62" i="18"/>
  <c r="H62" i="18"/>
  <c r="I62" i="18" s="1"/>
  <c r="H63" i="18"/>
  <c r="I63" i="18" s="1"/>
  <c r="H64" i="18"/>
  <c r="I64" i="18"/>
  <c r="H65" i="18"/>
  <c r="I65" i="18" s="1"/>
  <c r="D66" i="18"/>
  <c r="D67" i="18"/>
  <c r="I67" i="18" s="1"/>
  <c r="E67" i="18"/>
  <c r="E66" i="18" s="1"/>
  <c r="H66" i="18" s="1"/>
  <c r="H67" i="18"/>
  <c r="E68" i="18"/>
  <c r="H68" i="18"/>
  <c r="I68" i="18"/>
  <c r="H69" i="18"/>
  <c r="I69" i="18"/>
  <c r="E71" i="18"/>
  <c r="H71" i="18" s="1"/>
  <c r="D72" i="18"/>
  <c r="D71" i="18" s="1"/>
  <c r="E72" i="18"/>
  <c r="H72" i="18" s="1"/>
  <c r="I72" i="18" s="1"/>
  <c r="H73" i="18"/>
  <c r="I73" i="18"/>
  <c r="E75" i="18"/>
  <c r="H75" i="18" s="1"/>
  <c r="I75" i="18" s="1"/>
  <c r="E76" i="18"/>
  <c r="H76" i="18"/>
  <c r="I76" i="18" s="1"/>
  <c r="H77" i="18"/>
  <c r="I77" i="18" s="1"/>
  <c r="E78" i="18"/>
  <c r="H78" i="18"/>
  <c r="D79" i="18"/>
  <c r="D78" i="18" s="1"/>
  <c r="I78" i="18" s="1"/>
  <c r="E79" i="18"/>
  <c r="H79" i="18"/>
  <c r="H80" i="18"/>
  <c r="I80" i="18" s="1"/>
  <c r="D81" i="18"/>
  <c r="D82" i="18"/>
  <c r="D83" i="18"/>
  <c r="E83" i="18"/>
  <c r="E82" i="18" s="1"/>
  <c r="H83" i="18"/>
  <c r="I83" i="18" s="1"/>
  <c r="H84" i="18"/>
  <c r="I84" i="18" s="1"/>
  <c r="E86" i="18"/>
  <c r="E85" i="18" s="1"/>
  <c r="H85" i="18" s="1"/>
  <c r="I85" i="18" s="1"/>
  <c r="H86" i="18"/>
  <c r="I86" i="18" s="1"/>
  <c r="H87" i="18"/>
  <c r="I87" i="18"/>
  <c r="H88" i="18"/>
  <c r="I88" i="18" s="1"/>
  <c r="E89" i="18"/>
  <c r="H89" i="18" s="1"/>
  <c r="I89" i="18" s="1"/>
  <c r="H90" i="18"/>
  <c r="I90" i="18"/>
  <c r="D91" i="18"/>
  <c r="I91" i="18" s="1"/>
  <c r="H91" i="18"/>
  <c r="H92" i="18"/>
  <c r="I92" i="18"/>
  <c r="E93" i="18"/>
  <c r="H93" i="18" s="1"/>
  <c r="I93" i="18" s="1"/>
  <c r="E94" i="18"/>
  <c r="H94" i="18"/>
  <c r="I94" i="18"/>
  <c r="H95" i="18"/>
  <c r="I95" i="18" s="1"/>
  <c r="E98" i="18"/>
  <c r="H98" i="18"/>
  <c r="D99" i="18"/>
  <c r="D98" i="18" s="1"/>
  <c r="E99" i="18"/>
  <c r="H99" i="18"/>
  <c r="H100" i="18"/>
  <c r="I100" i="18" s="1"/>
  <c r="D101" i="18"/>
  <c r="E102" i="18"/>
  <c r="H102" i="18" s="1"/>
  <c r="I102" i="18" s="1"/>
  <c r="H103" i="18"/>
  <c r="I103" i="18"/>
  <c r="H104" i="18"/>
  <c r="I104" i="18"/>
  <c r="E105" i="18"/>
  <c r="H105" i="18" s="1"/>
  <c r="H106" i="18"/>
  <c r="I106" i="18"/>
  <c r="D107" i="18"/>
  <c r="D105" i="18" s="1"/>
  <c r="H107" i="18"/>
  <c r="H108" i="18"/>
  <c r="I108" i="18"/>
  <c r="E109" i="18"/>
  <c r="H109" i="18" s="1"/>
  <c r="I109" i="18" s="1"/>
  <c r="H110" i="18"/>
  <c r="I110" i="18"/>
  <c r="H111" i="18"/>
  <c r="I111" i="18"/>
  <c r="H112" i="18"/>
  <c r="I112" i="18"/>
  <c r="D113" i="18"/>
  <c r="D70" i="18" l="1"/>
  <c r="I71" i="18"/>
  <c r="I101" i="18"/>
  <c r="H41" i="18"/>
  <c r="I41" i="18" s="1"/>
  <c r="E40" i="18"/>
  <c r="H40" i="18" s="1"/>
  <c r="I40" i="18"/>
  <c r="I61" i="18"/>
  <c r="I105" i="18"/>
  <c r="I98" i="18"/>
  <c r="D97" i="18"/>
  <c r="I82" i="18"/>
  <c r="I81" i="18"/>
  <c r="I66" i="18"/>
  <c r="I46" i="18"/>
  <c r="H82" i="18"/>
  <c r="E81" i="18"/>
  <c r="H81" i="18" s="1"/>
  <c r="D22" i="18"/>
  <c r="I99" i="18"/>
  <c r="I79" i="18"/>
  <c r="E74" i="18"/>
  <c r="H74" i="18" s="1"/>
  <c r="I74" i="18" s="1"/>
  <c r="E55" i="18"/>
  <c r="E70" i="18"/>
  <c r="H70" i="18" s="1"/>
  <c r="I24" i="18"/>
  <c r="E23" i="18"/>
  <c r="I107" i="18"/>
  <c r="E101" i="18"/>
  <c r="H101" i="18" s="1"/>
  <c r="H46" i="18"/>
  <c r="H23" i="18" l="1"/>
  <c r="I23" i="18" s="1"/>
  <c r="E54" i="18"/>
  <c r="H55" i="18"/>
  <c r="I55" i="18" s="1"/>
  <c r="I70" i="18"/>
  <c r="D21" i="18"/>
  <c r="D96" i="18"/>
  <c r="E97" i="18"/>
  <c r="H97" i="18" l="1"/>
  <c r="I97" i="18" s="1"/>
  <c r="E96" i="18"/>
  <c r="H96" i="18" s="1"/>
  <c r="I96" i="18"/>
  <c r="E48" i="18"/>
  <c r="H54" i="18"/>
  <c r="I54" i="18" s="1"/>
  <c r="H48" i="18" l="1"/>
  <c r="I48" i="18" s="1"/>
  <c r="E22" i="18"/>
  <c r="H22" i="18" l="1"/>
  <c r="I22" i="18" s="1"/>
  <c r="E21" i="18"/>
  <c r="H21" i="18" s="1"/>
  <c r="I21" i="18" s="1"/>
  <c r="E82" i="8" l="1"/>
  <c r="F82" i="8"/>
  <c r="G82" i="8"/>
  <c r="H82" i="8"/>
  <c r="I53" i="8"/>
  <c r="E54" i="8"/>
  <c r="F54" i="8"/>
  <c r="G54" i="8"/>
  <c r="H54" i="8"/>
  <c r="D54" i="8"/>
  <c r="F62" i="8"/>
  <c r="E56" i="8"/>
  <c r="F56" i="8"/>
  <c r="G56" i="8"/>
  <c r="H56" i="8"/>
  <c r="D56" i="8"/>
  <c r="I52" i="8"/>
  <c r="J52" i="8"/>
  <c r="D62" i="8" l="1"/>
  <c r="D82" i="8"/>
  <c r="D72" i="8"/>
  <c r="D49" i="8"/>
  <c r="D39" i="8"/>
  <c r="G39" i="8"/>
  <c r="H39" i="8"/>
  <c r="F90" i="8"/>
  <c r="I90" i="8" s="1"/>
  <c r="D90" i="8"/>
  <c r="J90" i="8" s="1"/>
  <c r="J89" i="8"/>
  <c r="I89" i="8"/>
  <c r="I85" i="8"/>
  <c r="F72" i="8"/>
  <c r="I71" i="8"/>
  <c r="J71" i="8"/>
  <c r="J68" i="8"/>
  <c r="I68" i="8"/>
  <c r="I67" i="8"/>
  <c r="J67" i="8"/>
  <c r="J69" i="8"/>
  <c r="I69" i="8"/>
  <c r="J66" i="8"/>
  <c r="I66" i="8"/>
  <c r="J61" i="8" l="1"/>
  <c r="I61" i="8"/>
  <c r="J19" i="8" l="1"/>
  <c r="I19" i="8"/>
  <c r="I31" i="8" l="1"/>
  <c r="J31" i="8"/>
  <c r="I34" i="8" l="1"/>
  <c r="J34" i="8"/>
  <c r="E39" i="8" l="1"/>
  <c r="F59" i="8"/>
  <c r="J24" i="8"/>
  <c r="I24" i="8"/>
  <c r="J18" i="8"/>
  <c r="I18" i="8"/>
  <c r="D88" i="8" l="1"/>
  <c r="G49" i="8"/>
  <c r="H49" i="8"/>
  <c r="D64" i="8"/>
  <c r="D92" i="8"/>
  <c r="J85" i="8"/>
  <c r="J86" i="8" s="1"/>
  <c r="E86" i="8"/>
  <c r="F86" i="8"/>
  <c r="G86" i="8"/>
  <c r="H86" i="8"/>
  <c r="I86" i="8"/>
  <c r="D86" i="8"/>
  <c r="E84" i="8"/>
  <c r="G84" i="8"/>
  <c r="H84" i="8"/>
  <c r="D84" i="8"/>
  <c r="E62" i="8"/>
  <c r="G62" i="8"/>
  <c r="H62" i="8"/>
  <c r="I60" i="8"/>
  <c r="I62" i="8" s="1"/>
  <c r="J53" i="8"/>
  <c r="I51" i="8"/>
  <c r="I50" i="8"/>
  <c r="J47" i="8"/>
  <c r="I47" i="8"/>
  <c r="J32" i="8"/>
  <c r="I12" i="8"/>
  <c r="I38" i="8"/>
  <c r="I36" i="8"/>
  <c r="I35" i="8"/>
  <c r="I33" i="8"/>
  <c r="I30" i="8"/>
  <c r="I29" i="8"/>
  <c r="I28" i="8"/>
  <c r="I27" i="8"/>
  <c r="I25" i="8"/>
  <c r="I23" i="8"/>
  <c r="I20" i="8"/>
  <c r="I14" i="8"/>
  <c r="I17" i="8"/>
  <c r="J38" i="8"/>
  <c r="J36" i="8"/>
  <c r="J35" i="8"/>
  <c r="J33" i="8"/>
  <c r="J30" i="8"/>
  <c r="J29" i="8"/>
  <c r="J28" i="8"/>
  <c r="J27" i="8"/>
  <c r="J25" i="8"/>
  <c r="J23" i="8"/>
  <c r="J20" i="8"/>
  <c r="J14" i="8"/>
  <c r="J17" i="8"/>
  <c r="J11" i="8"/>
  <c r="J13" i="8"/>
  <c r="J26" i="8"/>
  <c r="J43" i="8"/>
  <c r="J44" i="8"/>
  <c r="J45" i="8"/>
  <c r="J46" i="8"/>
  <c r="J48" i="8"/>
  <c r="J50" i="8"/>
  <c r="J51" i="8"/>
  <c r="J57" i="8"/>
  <c r="J58" i="8"/>
  <c r="J60" i="8"/>
  <c r="J63" i="8"/>
  <c r="J70" i="8"/>
  <c r="J73" i="8"/>
  <c r="J74" i="8"/>
  <c r="J75" i="8"/>
  <c r="J76" i="8"/>
  <c r="J77" i="8"/>
  <c r="J79" i="8"/>
  <c r="J80" i="8"/>
  <c r="J81" i="8"/>
  <c r="J87" i="8"/>
  <c r="J91" i="8"/>
  <c r="J93" i="8"/>
  <c r="E72" i="8"/>
  <c r="G72" i="8"/>
  <c r="H72" i="8"/>
  <c r="I65" i="8"/>
  <c r="I70" i="8"/>
  <c r="J65" i="8"/>
  <c r="F49" i="8"/>
  <c r="J42" i="8"/>
  <c r="F64" i="8"/>
  <c r="I64" i="8" s="1"/>
  <c r="I55" i="8"/>
  <c r="I56" i="8" s="1"/>
  <c r="J55" i="8"/>
  <c r="J56" i="8" s="1"/>
  <c r="J78" i="8"/>
  <c r="F92" i="8"/>
  <c r="I92" i="8" s="1"/>
  <c r="E92" i="8"/>
  <c r="G59" i="8"/>
  <c r="G92" i="8"/>
  <c r="H59" i="8"/>
  <c r="H92" i="8"/>
  <c r="I43" i="8"/>
  <c r="I44" i="8"/>
  <c r="I45" i="8"/>
  <c r="I48" i="8"/>
  <c r="I46" i="8"/>
  <c r="I42" i="8"/>
  <c r="I57" i="8"/>
  <c r="I58" i="8"/>
  <c r="I73" i="8"/>
  <c r="I76" i="8"/>
  <c r="I81" i="8"/>
  <c r="I82" i="8" s="1"/>
  <c r="I80" i="8"/>
  <c r="I79" i="8"/>
  <c r="I77" i="8"/>
  <c r="I75" i="8"/>
  <c r="I74" i="8"/>
  <c r="I87" i="8"/>
  <c r="D41" i="8"/>
  <c r="D59" i="8"/>
  <c r="J59" i="8" s="1"/>
  <c r="F88" i="8"/>
  <c r="I88" i="8" s="1"/>
  <c r="E49" i="8"/>
  <c r="E59" i="8"/>
  <c r="D16" i="8"/>
  <c r="D15" i="8" s="1"/>
  <c r="E16" i="8"/>
  <c r="F16" i="8" s="1"/>
  <c r="I16" i="8" s="1"/>
  <c r="D22" i="8"/>
  <c r="D21" i="8" s="1"/>
  <c r="E21" i="8"/>
  <c r="F21" i="8" s="1"/>
  <c r="F22" i="8"/>
  <c r="I22" i="8" s="1"/>
  <c r="I26" i="8"/>
  <c r="K39" i="8"/>
  <c r="F40" i="8"/>
  <c r="J40" i="8" s="1"/>
  <c r="I41" i="8"/>
  <c r="K56" i="8"/>
  <c r="K59" i="8" s="1"/>
  <c r="I63" i="8"/>
  <c r="F84" i="8"/>
  <c r="I91" i="8"/>
  <c r="I93" i="8"/>
  <c r="J84" i="8" l="1"/>
  <c r="I54" i="8"/>
  <c r="D10" i="8"/>
  <c r="D19" i="9" s="1"/>
  <c r="D17" i="9" s="1"/>
  <c r="J54" i="8"/>
  <c r="J88" i="8"/>
  <c r="J64" i="8"/>
  <c r="J41" i="8"/>
  <c r="H10" i="8"/>
  <c r="I37" i="8"/>
  <c r="F39" i="8"/>
  <c r="G10" i="8"/>
  <c r="J37" i="8"/>
  <c r="I40" i="8"/>
  <c r="J82" i="8"/>
  <c r="J21" i="8"/>
  <c r="I21" i="8"/>
  <c r="E10" i="8"/>
  <c r="J62" i="8"/>
  <c r="E15" i="8"/>
  <c r="F15" i="8" s="1"/>
  <c r="I15" i="8" s="1"/>
  <c r="J16" i="8"/>
  <c r="J83" i="8"/>
  <c r="J92" i="8"/>
  <c r="I72" i="8"/>
  <c r="I59" i="8"/>
  <c r="I49" i="8"/>
  <c r="J49" i="8"/>
  <c r="J12" i="8"/>
  <c r="I78" i="8"/>
  <c r="I83" i="8"/>
  <c r="I84" i="8" s="1"/>
  <c r="I32" i="8"/>
  <c r="J72" i="8"/>
  <c r="J22" i="8"/>
  <c r="I39" i="8" l="1"/>
  <c r="F10" i="8"/>
  <c r="J15" i="8"/>
  <c r="J39" i="8"/>
  <c r="I10" i="8" l="1"/>
  <c r="D11" i="9"/>
  <c r="D9" i="9" s="1"/>
  <c r="H18" i="9"/>
  <c r="J10" i="8"/>
  <c r="H19" i="9" l="1"/>
  <c r="E17" i="9"/>
  <c r="E9" i="9" l="1"/>
  <c r="H9" i="9" s="1"/>
  <c r="H17" i="9"/>
  <c r="E11" i="9"/>
  <c r="H11" i="9" l="1"/>
  <c r="F95" i="8"/>
  <c r="I95" i="8" s="1"/>
</calcChain>
</file>

<file path=xl/sharedStrings.xml><?xml version="1.0" encoding="utf-8"?>
<sst xmlns="http://schemas.openxmlformats.org/spreadsheetml/2006/main" count="680" uniqueCount="358">
  <si>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</si>
  <si>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</si>
  <si>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</si>
  <si>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</si>
  <si>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</si>
  <si>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</si>
  <si>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</si>
  <si>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</si>
  <si>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</si>
  <si>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</si>
  <si>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</si>
  <si>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</si>
  <si>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</si>
  <si>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</si>
  <si>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</si>
  <si>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</si>
  <si>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</si>
  <si>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</si>
  <si>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</si>
  <si>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</si>
  <si>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</si>
  <si>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</si>
  <si>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</si>
  <si>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</si>
  <si>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</si>
  <si>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</si>
  <si>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</si>
  <si>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</si>
  <si>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</si>
  <si>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</si>
  <si>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</si>
  <si>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</si>
  <si>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</si>
  <si>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</si>
  <si>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</si>
  <si>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</si>
  <si>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</si>
  <si>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</si>
  <si>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</si>
  <si>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</si>
  <si>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</si>
  <si>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</si>
  <si>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</si>
  <si>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</si>
  <si>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</si>
  <si>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</si>
  <si>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</si>
  <si>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</si>
  <si>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</si>
  <si>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</si>
  <si>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</si>
  <si>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</si>
  <si>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</si>
  <si>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</si>
  <si>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</si>
  <si>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</si>
  <si>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</si>
  <si>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</si>
  <si>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</si>
  <si>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</si>
  <si>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</si>
  <si>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</si>
  <si>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</si>
  <si>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</si>
  <si>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</si>
  <si>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</si>
  <si>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</si>
  <si>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</si>
  <si>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</si>
  <si>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</si>
  <si>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</si>
  <si>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</si>
  <si>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</si>
  <si>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</si>
  <si>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</si>
  <si>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</si>
  <si>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</si>
  <si>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</si>
  <si>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</si>
  <si>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</si>
  <si>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</si>
  <si>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</si>
  <si>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</si>
  <si>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</si>
  <si>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</si>
  <si>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</si>
  <si>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</si>
  <si>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</si>
  <si>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</si>
  <si>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</si>
  <si>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</si>
  <si>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</si>
  <si>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</si>
  <si>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</si>
  <si>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</si>
  <si>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</si>
  <si>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</si>
  <si>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</si>
  <si>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</si>
  <si>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</si>
  <si>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Зав.сектором экономики и финансов </t>
  </si>
  <si>
    <t>___________</t>
  </si>
  <si>
    <t>О.М.Лобова</t>
  </si>
  <si>
    <t>Главный бухгалтер _______________</t>
  </si>
  <si>
    <t>увеличен.ст-ти осн ср-в</t>
  </si>
  <si>
    <t>Закупка товаров, работ, услуг ф.00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</si>
  <si>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</si>
  <si>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</si>
  <si>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</si>
  <si>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</si>
  <si>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</si>
  <si>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</si>
  <si>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</si>
  <si>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</si>
  <si>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</si>
  <si>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</si>
  <si>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</si>
  <si>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</si>
  <si>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</si>
  <si>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</si>
  <si>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</si>
  <si>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</si>
  <si>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</si>
  <si>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</si>
  <si>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</si>
  <si>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</si>
  <si>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</si>
  <si>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</si>
  <si>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</si>
  <si>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</si>
  <si>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</si>
  <si>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</si>
  <si>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</si>
  <si>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</si>
  <si>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</si>
  <si>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</si>
  <si>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</si>
  <si>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</si>
  <si>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</si>
  <si>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</si>
  <si>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</si>
  <si>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</si>
  <si>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</si>
  <si>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</si>
  <si>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</si>
  <si>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</si>
  <si>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</si>
  <si>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</si>
  <si>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</si>
  <si>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</si>
  <si>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</si>
  <si>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</si>
  <si>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</si>
  <si>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</si>
  <si>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</si>
  <si>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</si>
  <si>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</si>
  <si>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</si>
  <si>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</si>
  <si>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</si>
  <si>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</si>
  <si>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</si>
  <si>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</si>
  <si>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</si>
  <si>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</si>
  <si>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</si>
  <si>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</si>
  <si>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</si>
  <si>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</si>
  <si>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</si>
  <si>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</si>
  <si>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</si>
  <si>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</si>
  <si>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</si>
  <si>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</si>
  <si>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</si>
  <si>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</si>
  <si>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</si>
  <si>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</si>
  <si>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</si>
  <si>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</si>
  <si>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</si>
  <si>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</si>
  <si>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</si>
  <si>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</si>
  <si>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</si>
  <si>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</si>
  <si>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</si>
  <si>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</si>
  <si>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</si>
  <si>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</si>
  <si>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</si>
  <si>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</si>
  <si>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</si>
  <si>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</si>
  <si>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</si>
  <si>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</si>
  <si>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</si>
  <si>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</si>
  <si>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</si>
  <si>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</si>
  <si>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</si>
  <si>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116 51000 02 0000 140</t>
  </si>
  <si>
    <t>116 51040 02 0000 140</t>
  </si>
  <si>
    <t>106 01030 10 4000 110</t>
  </si>
  <si>
    <t>113 00000 00 0000 000</t>
  </si>
  <si>
    <t>113 02000 00 0000 130</t>
  </si>
  <si>
    <t>113 02995 10 0000 130</t>
  </si>
  <si>
    <t>116 33050 10 0000 140</t>
  </si>
  <si>
    <t>951 0104 0610028430 244 00</t>
  </si>
  <si>
    <t>951 0104 1310000110 121 00</t>
  </si>
  <si>
    <t>951 0104 1310000110 122 00</t>
  </si>
  <si>
    <t>951 0104 1310000190 244 00</t>
  </si>
  <si>
    <t>951 0111 9910090120 870 00</t>
  </si>
  <si>
    <t>951 0113 9990028990 853 00</t>
  </si>
  <si>
    <t>951 0203 9990051180 121 15</t>
  </si>
  <si>
    <t>951 0309 0210028310 244 00</t>
  </si>
  <si>
    <t>951 0502 9990028600 852 00</t>
  </si>
  <si>
    <t>951 0503 0320028800 244 00</t>
  </si>
  <si>
    <t>951 0503 1210028340 244 00</t>
  </si>
  <si>
    <t>951 1001 1510028250 312 00</t>
  </si>
  <si>
    <t>951 1101 1110028360 244 00</t>
  </si>
  <si>
    <t>951 0113 9990085040 540 00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</si>
  <si>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</si>
  <si>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</si>
  <si>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</si>
  <si>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</si>
  <si>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</si>
  <si>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</si>
  <si>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</si>
  <si>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</si>
  <si>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</si>
  <si>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</si>
  <si>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951 0503 0910028510 244 00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</si>
  <si>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</si>
  <si>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</si>
  <si>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</si>
  <si>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</si>
  <si>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</si>
  <si>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</si>
  <si>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>обустройство детских площадок</t>
  </si>
  <si>
    <t>уборка территории,покос,ремонт памят</t>
  </si>
  <si>
    <t>текущий ремонт здания</t>
  </si>
  <si>
    <t>ф.100 Охрана природных территорий</t>
  </si>
  <si>
    <t>ф.100 Приобретение инвентаря</t>
  </si>
  <si>
    <t>ф. 100 Комплексн. меры противодейств. наркот.</t>
  </si>
  <si>
    <t>951 0502 0520028650 244 00</t>
  </si>
  <si>
    <t xml:space="preserve"> ф.100 Мероприятия по замене ламп накаливания</t>
  </si>
  <si>
    <t xml:space="preserve"> ф. 100 Ремонт сетей наружного освещения</t>
  </si>
  <si>
    <t xml:space="preserve"> ф. 100 Ремонт КТП</t>
  </si>
  <si>
    <t xml:space="preserve"> ф. 100 Уличное освещение</t>
  </si>
  <si>
    <t>посадка зеленых насаждений</t>
  </si>
  <si>
    <t>Аккарицидная обработка</t>
  </si>
  <si>
    <t>транспортный налог</t>
  </si>
  <si>
    <t>ф.100 Оценка недвижимости</t>
  </si>
  <si>
    <t>951 0104 1310000110 121 30</t>
  </si>
  <si>
    <t>ф.130 заработная плата дор.фонд</t>
  </si>
  <si>
    <t>ф.130 Начисления на опл.труда дор.фонд</t>
  </si>
  <si>
    <t>951 0104 1310000110 129 30</t>
  </si>
  <si>
    <t>ПП"Транспортная система ф130</t>
  </si>
  <si>
    <t>ПП"Безопасность движения ф130</t>
  </si>
  <si>
    <t>0409</t>
  </si>
  <si>
    <t>951 0409 0410028380 244 30</t>
  </si>
  <si>
    <t>951 0409 0420028390 244 30</t>
  </si>
  <si>
    <t>ф.308 Определение перечня должн.лиц, уполномоч. составлять протоколы об админ. правонарушениях(мат.запасы)</t>
  </si>
  <si>
    <t xml:space="preserve">951 0104 9990072390 244 308 </t>
  </si>
  <si>
    <t>Ф. 100 прочие расходы (взнос СМО)</t>
  </si>
  <si>
    <t>Ф. 100 прочие расходы (межбюдж трансф)</t>
  </si>
  <si>
    <t>ф 100 Транспортный налог</t>
  </si>
  <si>
    <t>0111</t>
  </si>
  <si>
    <t>0501</t>
  </si>
  <si>
    <t>1001</t>
  </si>
  <si>
    <t>Ф. 00 прочие расходы (налоги и сборы)</t>
  </si>
  <si>
    <t xml:space="preserve"> ф.100 Расходы на выплаты персоналу муниципального органа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</si>
  <si>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</si>
  <si>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</si>
  <si>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</si>
  <si>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</si>
  <si>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</si>
  <si>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</si>
  <si>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</si>
  <si>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106 06033 10 4000 110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</si>
  <si>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</si>
  <si>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</si>
  <si>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</si>
  <si>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</si>
  <si>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</si>
  <si>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116 33000 00 0000140</t>
  </si>
  <si>
    <t>116 33050 10 6000 140</t>
  </si>
  <si>
    <t>1 17 00000 00 0000 000</t>
  </si>
  <si>
    <t>1 17 01000 00 0000 180</t>
  </si>
  <si>
    <t>117 01050 10 0000 180</t>
  </si>
  <si>
    <t>0,08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</si>
  <si>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</si>
  <si>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</si>
  <si>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</si>
  <si>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</si>
  <si>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</si>
  <si>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ф.100 Обучение сотрудников,повышение квалфикации</t>
  </si>
  <si>
    <t>ф.00 Пени и штрафы по налогам и сборам</t>
  </si>
  <si>
    <t>951 0113 9990028600 853 00</t>
  </si>
  <si>
    <t>ф.00 Топосъёмка</t>
  </si>
  <si>
    <t>0412</t>
  </si>
  <si>
    <t>через финансовые органы</t>
  </si>
  <si>
    <t>-</t>
  </si>
  <si>
    <t xml:space="preserve">                                                                </t>
  </si>
  <si>
    <t>101 02030 01 4000 110</t>
  </si>
  <si>
    <t xml:space="preserve">ф 100 Ремонт объектов теплоэнергетики </t>
  </si>
  <si>
    <t>219 60010 10 0000 150</t>
  </si>
  <si>
    <t>2 18 60010 10 0000 150</t>
  </si>
  <si>
    <t>202 49999 10 0000 150</t>
  </si>
  <si>
    <t>202 49999 00 0000 150</t>
  </si>
  <si>
    <t>202 45160 10 0000 150</t>
  </si>
  <si>
    <t>202 45160 00 0000 150</t>
  </si>
  <si>
    <t>202 40014 10 0000 150</t>
  </si>
  <si>
    <t>202 40000 00 0000 150</t>
  </si>
  <si>
    <t>202 30024 10 0000 150</t>
  </si>
  <si>
    <t>202 35118 10 0000 150</t>
  </si>
  <si>
    <t>202 35118 00 0000 150</t>
  </si>
  <si>
    <t>202 30000 00 0000 150</t>
  </si>
  <si>
    <t>202 15001 10 0000 150</t>
  </si>
  <si>
    <t>202 15001 00 0000 150</t>
  </si>
  <si>
    <t>202 10000 00 0000 150</t>
  </si>
  <si>
    <t>106 06043 10 0000 110</t>
  </si>
  <si>
    <t>страхование авто</t>
  </si>
  <si>
    <t>951 0113 9990085010 540 00</t>
  </si>
  <si>
    <t>951 0203 9990051180 244 15</t>
  </si>
  <si>
    <t>0801</t>
  </si>
  <si>
    <t>Развитие культуры</t>
  </si>
  <si>
    <t>951 0104 1310000110 121 31</t>
  </si>
  <si>
    <t>951 0503 0910028210 244 00</t>
  </si>
  <si>
    <t>Е.И.Куцкевич</t>
  </si>
  <si>
    <t>266</t>
  </si>
  <si>
    <t>951 0104 1310000110 129 31</t>
  </si>
  <si>
    <t>ф.131 Начисления на опл.труда градостр</t>
  </si>
  <si>
    <t>ф.131 заработная плата градостр</t>
  </si>
  <si>
    <t>ф.31 Градостроительство</t>
  </si>
  <si>
    <t xml:space="preserve">ф 100 Покупка основных средств теплоэнергетики </t>
  </si>
  <si>
    <t xml:space="preserve">ф 100Увел стоим мат.зап. теплоэнергетики </t>
  </si>
  <si>
    <t>ф 101 Покупка основных средств теплоэнертгетики</t>
  </si>
  <si>
    <t>951 0502 0520028650 244 01</t>
  </si>
  <si>
    <t xml:space="preserve">ф 101 Ремонт объектов теплоэнергетики </t>
  </si>
  <si>
    <t>951 0502 0520028650 244 23</t>
  </si>
  <si>
    <t>Ф. 123 прочие расходы (межбюдж трансф)</t>
  </si>
  <si>
    <t>951 0502 9990085030 540 23</t>
  </si>
  <si>
    <t>951 0801 9990085020 540 04</t>
  </si>
  <si>
    <t>951 1004 1310000110 122 00</t>
  </si>
  <si>
    <t>Емесячная компенсационная выпата сотрудникам, находящимся в отпуске по уходу за ребенком до 3-х лет</t>
  </si>
  <si>
    <t>951 0412 1310028990 245 00</t>
  </si>
  <si>
    <t>увеличен. ст-ти основн.средств</t>
  </si>
  <si>
    <t>951 0412 9990028810 245 31</t>
  </si>
  <si>
    <t>на 01.01.20г.</t>
  </si>
  <si>
    <t>Глава администрации Кагальницкого с/п</t>
  </si>
  <si>
    <t>К.А.Малерян</t>
  </si>
  <si>
    <t xml:space="preserve">                    3. Источники финансирования дефицита бюджета на 01.01.2020 г</t>
  </si>
  <si>
    <t>Наименование бюджета  Бюджет Кагальницкого сельского поселения</t>
  </si>
  <si>
    <t>01.01.2020</t>
  </si>
  <si>
    <t>1января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</si>
</sst>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0_ ;[Red]\-#,##0.00\ "/>
    <numFmt numFmtId="166" formatCode="0.00_ ;[Red]\-0.00\ "/>
    <numFmt numFmtId="167" formatCode="#,##0.00_ ;\-#,##0.00\ 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color indexed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65" fontId="1" fillId="0" borderId="0" xfId="0" applyNumberFormat="1" applyFont="1"/>
    <xf numFmtId="0" fontId="1" fillId="0" borderId="0" xfId="0" applyFont="1"/>
    <xf numFmtId="0" fontId="3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65" fontId="0" fillId="0" borderId="0" xfId="0" applyNumberFormat="1"/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2" fontId="0" fillId="0" borderId="1" xfId="0" applyNumberFormat="1" applyBorder="1"/>
    <xf numFmtId="49" fontId="2" fillId="0" borderId="12" xfId="0" applyNumberFormat="1" applyFont="1" applyBorder="1" applyAlignment="1">
      <alignment horizontal="center"/>
    </xf>
    <xf numFmtId="165" fontId="4" fillId="0" borderId="0" xfId="0" applyNumberFormat="1" applyFont="1"/>
    <xf numFmtId="0" fontId="4" fillId="0" borderId="0" xfId="0" applyFont="1"/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/>
    <xf numFmtId="49" fontId="6" fillId="0" borderId="1" xfId="0" applyNumberFormat="1" applyFont="1" applyBorder="1"/>
    <xf numFmtId="49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165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166" fontId="6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left" wrapText="1"/>
    </xf>
    <xf numFmtId="0" fontId="7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/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9" xfId="0" applyNumberFormat="1" applyFont="1" applyBorder="1"/>
    <xf numFmtId="49" fontId="2" fillId="0" borderId="26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5" fontId="3" fillId="0" borderId="0" xfId="0" applyNumberFormat="1" applyFont="1"/>
    <xf numFmtId="165" fontId="1" fillId="0" borderId="1" xfId="0" applyNumberFormat="1" applyFont="1" applyBorder="1"/>
    <xf numFmtId="165" fontId="3" fillId="0" borderId="30" xfId="0" applyNumberFormat="1" applyFont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/>
    <xf numFmtId="49" fontId="2" fillId="0" borderId="12" xfId="0" applyNumberFormat="1" applyFont="1" applyBorder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2" fontId="2" fillId="0" borderId="0" xfId="0" applyNumberFormat="1" applyFont="1" applyAlignment="1">
      <alignment horizontal="left"/>
    </xf>
    <xf numFmtId="49" fontId="2" fillId="0" borderId="12" xfId="0" applyNumberFormat="1" applyFont="1" applyBorder="1"/>
    <xf numFmtId="0" fontId="9" fillId="0" borderId="19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165" fontId="9" fillId="0" borderId="12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 wrapText="1" indent="2"/>
    </xf>
    <xf numFmtId="0" fontId="9" fillId="0" borderId="32" xfId="0" applyFont="1" applyBorder="1" applyAlignment="1">
      <alignment horizontal="center" wrapText="1"/>
    </xf>
    <xf numFmtId="165" fontId="9" fillId="2" borderId="12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9" fillId="0" borderId="32" xfId="0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left" wrapText="1"/>
    </xf>
    <xf numFmtId="0" fontId="10" fillId="0" borderId="0" xfId="0" applyFont="1"/>
    <xf numFmtId="49" fontId="9" fillId="0" borderId="11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165" fontId="9" fillId="2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49" fontId="9" fillId="0" borderId="23" xfId="0" applyNumberFormat="1" applyFont="1" applyBorder="1" applyAlignment="1">
      <alignment horizontal="left" wrapText="1"/>
    </xf>
    <xf numFmtId="49" fontId="9" fillId="0" borderId="23" xfId="0" applyNumberFormat="1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49" fontId="9" fillId="0" borderId="12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left" wrapText="1"/>
    </xf>
    <xf numFmtId="49" fontId="0" fillId="0" borderId="1" xfId="0" applyNumberFormat="1" applyBorder="1"/>
    <xf numFmtId="164" fontId="2" fillId="0" borderId="4" xfId="0" applyNumberFormat="1" applyFont="1" applyBorder="1" applyAlignment="1">
      <alignment horizontal="center"/>
    </xf>
    <xf numFmtId="0" fontId="1" fillId="0" borderId="0" xfId="0" applyFont="1"/>
    <xf numFmtId="0" fontId="0" fillId="0" borderId="0" xfId="0"/>
    <xf numFmtId="165" fontId="0" fillId="0" borderId="26" xfId="0" applyNumberFormat="1" applyFont="1" applyBorder="1"/>
    <xf numFmtId="165" fontId="0" fillId="0" borderId="0" xfId="0" applyNumberFormat="1" applyFont="1"/>
    <xf numFmtId="0" fontId="1" fillId="0" borderId="0" xfId="0" applyFont="1"/>
    <xf numFmtId="0" fontId="0" fillId="0" borderId="0" xfId="0"/>
    <xf numFmtId="49" fontId="9" fillId="0" borderId="33" xfId="0" applyNumberFormat="1" applyFont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4552E-15A8-4886-AE09-0046337404AA}">
  <sheetPr>
    <pageSetUpPr fitToPage="1"/>
  </sheetPr>
  <dimension ref="A1:J179"/>
  <sheetViews>
    <sheetView view="pageBreakPreview" zoomScaleSheetLayoutView="100" workbookViewId="0">
      <selection activeCell="E111" sqref="E111"/>
    </sheetView>
  </sheetViews>
  <sheetFormatPr defaultColWidth="9.140625" defaultRowHeight="12.75" x14ac:dyDescent="0.2"/>
  <cols>
    <col min="1" max="1" width="39.7109375" style="32" customWidth="1"/>
    <col min="2" max="2" width="4.5703125" style="32" customWidth="1"/>
    <col min="3" max="3" width="20.5703125" style="32" customWidth="1"/>
    <col min="4" max="4" width="17.5703125" style="33" customWidth="1"/>
    <col min="5" max="5" width="21.85546875" style="31" customWidth="1"/>
    <col min="6" max="6" width="14.42578125" style="33" customWidth="1"/>
    <col min="7" max="7" width="14" style="33" customWidth="1"/>
    <col min="8" max="8" width="14.5703125" style="33" customWidth="1"/>
    <col min="9" max="9" width="15.42578125" style="200" customWidth="1"/>
    <col min="10" max="16384" width="9.140625" style="200"/>
  </cols>
  <sheetData>
    <row r="1" spans="1:9" ht="14.25" customHeight="1" x14ac:dyDescent="0.2">
      <c r="A1" s="204" t="s">
        <v>108</v>
      </c>
      <c r="B1" s="205"/>
      <c r="C1" s="205"/>
      <c r="D1" s="205"/>
      <c r="E1" s="205"/>
      <c r="F1" s="205"/>
      <c r="G1" s="205"/>
      <c r="H1" s="205"/>
    </row>
    <row r="2" spans="1:9" ht="12" customHeight="1" x14ac:dyDescent="0.2">
      <c r="A2" s="204" t="s">
        <v>109</v>
      </c>
      <c r="B2" s="205"/>
      <c r="C2" s="205"/>
      <c r="D2" s="205"/>
      <c r="E2" s="205"/>
      <c r="F2" s="205"/>
      <c r="G2" s="205"/>
      <c r="H2" s="205"/>
      <c r="I2" s="126"/>
    </row>
    <row r="3" spans="1:9" ht="12" customHeight="1" x14ac:dyDescent="0.2">
      <c r="A3" s="204" t="s">
        <v>110</v>
      </c>
      <c r="B3" s="205"/>
      <c r="C3" s="205"/>
      <c r="D3" s="205"/>
      <c r="E3" s="205"/>
      <c r="F3" s="205"/>
      <c r="G3" s="205"/>
      <c r="H3" s="205"/>
    </row>
    <row r="4" spans="1:9" ht="12.75" customHeight="1" x14ac:dyDescent="0.2">
      <c r="A4" s="206" t="s">
        <v>111</v>
      </c>
      <c r="B4" s="207"/>
      <c r="C4" s="207"/>
      <c r="D4" s="207"/>
      <c r="E4" s="207"/>
      <c r="F4" s="207"/>
      <c r="G4" s="207"/>
      <c r="H4" s="31"/>
      <c r="I4" s="127" t="s">
        <v>112</v>
      </c>
    </row>
    <row r="5" spans="1:9" ht="12.75" customHeight="1" x14ac:dyDescent="0.2">
      <c r="A5" s="199"/>
      <c r="B5" s="200"/>
      <c r="C5" s="200"/>
      <c r="D5" s="128"/>
      <c r="F5" s="200"/>
      <c r="G5" s="200"/>
      <c r="H5" s="129" t="s">
        <v>113</v>
      </c>
      <c r="I5" s="130" t="s">
        <v>114</v>
      </c>
    </row>
    <row r="6" spans="1:9" ht="14.1" customHeight="1" x14ac:dyDescent="0.2">
      <c r="A6" s="128" t="s">
        <v>115</v>
      </c>
      <c r="B6" s="128"/>
      <c r="D6" s="91"/>
      <c r="E6" s="131"/>
      <c r="F6" s="128" t="s">
        <v>357</v>
      </c>
      <c r="G6" s="128"/>
      <c r="H6" s="132" t="s">
        <v>116</v>
      </c>
      <c r="I6" s="35" t="s">
        <v>356</v>
      </c>
    </row>
    <row r="7" spans="1:9" ht="18" customHeight="1" x14ac:dyDescent="0.2">
      <c r="A7" s="91" t="s">
        <v>117</v>
      </c>
      <c r="B7" s="91"/>
      <c r="D7" s="92"/>
      <c r="E7" s="129"/>
      <c r="F7" s="92"/>
      <c r="G7" s="92"/>
      <c r="H7" s="132"/>
      <c r="I7" s="133"/>
    </row>
    <row r="8" spans="1:9" ht="9.75" customHeight="1" x14ac:dyDescent="0.2">
      <c r="A8" s="91" t="s">
        <v>118</v>
      </c>
      <c r="B8" s="91"/>
      <c r="C8" s="91"/>
      <c r="D8" s="92"/>
      <c r="E8" s="129"/>
      <c r="F8" s="92"/>
      <c r="G8" s="92"/>
      <c r="H8" s="132"/>
      <c r="I8" s="133"/>
    </row>
    <row r="9" spans="1:9" ht="9.75" customHeight="1" x14ac:dyDescent="0.2">
      <c r="A9" s="91" t="s">
        <v>119</v>
      </c>
      <c r="B9" s="91"/>
      <c r="C9" s="91"/>
      <c r="D9" s="92"/>
      <c r="E9" s="129"/>
      <c r="F9" s="92"/>
      <c r="G9" s="92"/>
      <c r="H9" s="132" t="s">
        <v>120</v>
      </c>
      <c r="I9" s="133"/>
    </row>
    <row r="10" spans="1:9" ht="12.75" customHeight="1" x14ac:dyDescent="0.2">
      <c r="A10" s="91" t="s">
        <v>121</v>
      </c>
      <c r="B10" s="200"/>
      <c r="C10" s="1" t="s">
        <v>122</v>
      </c>
      <c r="D10" s="1"/>
      <c r="E10" s="34"/>
      <c r="F10" s="1"/>
      <c r="G10" s="1"/>
      <c r="H10" s="132" t="s">
        <v>123</v>
      </c>
      <c r="I10" s="133"/>
    </row>
    <row r="11" spans="1:9" ht="15.75" customHeight="1" x14ac:dyDescent="0.2">
      <c r="A11" s="91" t="s">
        <v>355</v>
      </c>
      <c r="B11" s="91"/>
      <c r="C11" s="91"/>
      <c r="D11" s="92"/>
      <c r="E11" s="129"/>
      <c r="F11" s="92"/>
      <c r="G11" s="92"/>
      <c r="H11" s="132" t="s">
        <v>124</v>
      </c>
      <c r="I11" s="133"/>
    </row>
    <row r="12" spans="1:9" ht="14.1" customHeight="1" x14ac:dyDescent="0.2">
      <c r="A12" s="91" t="s">
        <v>125</v>
      </c>
      <c r="B12" s="91"/>
      <c r="C12" s="91"/>
      <c r="D12" s="92"/>
      <c r="E12" s="129"/>
      <c r="F12" s="92"/>
      <c r="G12" s="92"/>
      <c r="H12" s="132"/>
      <c r="I12" s="130"/>
    </row>
    <row r="13" spans="1:9" ht="14.1" customHeight="1" x14ac:dyDescent="0.2">
      <c r="A13" s="91" t="s">
        <v>126</v>
      </c>
      <c r="B13" s="91"/>
      <c r="C13" s="91"/>
      <c r="D13" s="92"/>
      <c r="E13" s="129"/>
      <c r="F13" s="92"/>
      <c r="G13" s="92"/>
      <c r="H13" s="132" t="s">
        <v>127</v>
      </c>
      <c r="I13" s="130" t="s">
        <v>128</v>
      </c>
    </row>
    <row r="14" spans="1:9" ht="14.25" customHeight="1" x14ac:dyDescent="0.25">
      <c r="B14" s="90"/>
      <c r="C14" s="90" t="s">
        <v>129</v>
      </c>
      <c r="D14" s="92"/>
      <c r="E14" s="129"/>
      <c r="F14" s="92"/>
      <c r="G14" s="92"/>
      <c r="H14" s="129"/>
      <c r="I14" s="93"/>
    </row>
    <row r="15" spans="1:9" ht="12.75" customHeight="1" x14ac:dyDescent="0.2">
      <c r="A15" s="134"/>
      <c r="B15" s="135"/>
      <c r="C15" s="135"/>
      <c r="D15" s="136"/>
      <c r="E15" s="201" t="s">
        <v>5</v>
      </c>
      <c r="F15" s="202"/>
      <c r="G15" s="202"/>
      <c r="H15" s="202"/>
      <c r="I15" s="203"/>
    </row>
    <row r="16" spans="1:9" ht="9.9499999999999993" customHeight="1" x14ac:dyDescent="0.2">
      <c r="A16" s="137"/>
      <c r="B16" s="137" t="s">
        <v>16</v>
      </c>
      <c r="C16" s="137" t="s">
        <v>130</v>
      </c>
      <c r="D16" s="138" t="s">
        <v>34</v>
      </c>
      <c r="E16" s="139" t="s">
        <v>43</v>
      </c>
      <c r="F16" s="140" t="s">
        <v>6</v>
      </c>
      <c r="G16" s="136" t="s">
        <v>9</v>
      </c>
      <c r="H16" s="141"/>
      <c r="I16" s="142" t="s">
        <v>2</v>
      </c>
    </row>
    <row r="17" spans="1:10" ht="9.9499999999999993" customHeight="1" x14ac:dyDescent="0.2">
      <c r="A17" s="137" t="s">
        <v>4</v>
      </c>
      <c r="B17" s="137" t="s">
        <v>17</v>
      </c>
      <c r="C17" s="137" t="s">
        <v>39</v>
      </c>
      <c r="D17" s="138" t="s">
        <v>35</v>
      </c>
      <c r="E17" s="143" t="s">
        <v>44</v>
      </c>
      <c r="F17" s="138" t="s">
        <v>7</v>
      </c>
      <c r="G17" s="138" t="s">
        <v>10</v>
      </c>
      <c r="H17" s="144" t="s">
        <v>11</v>
      </c>
      <c r="I17" s="142" t="s">
        <v>3</v>
      </c>
    </row>
    <row r="18" spans="1:10" ht="9.9499999999999993" customHeight="1" x14ac:dyDescent="0.2">
      <c r="A18" s="145"/>
      <c r="B18" s="137" t="s">
        <v>18</v>
      </c>
      <c r="C18" s="137" t="s">
        <v>40</v>
      </c>
      <c r="D18" s="138" t="s">
        <v>3</v>
      </c>
      <c r="E18" s="143" t="s">
        <v>45</v>
      </c>
      <c r="F18" s="138" t="s">
        <v>8</v>
      </c>
      <c r="G18" s="138"/>
      <c r="H18" s="144"/>
      <c r="I18" s="142"/>
    </row>
    <row r="19" spans="1:10" ht="9.9499999999999993" customHeight="1" x14ac:dyDescent="0.2">
      <c r="A19" s="145"/>
      <c r="B19" s="146"/>
      <c r="C19" s="147"/>
      <c r="D19" s="148"/>
      <c r="E19" s="143"/>
      <c r="F19" s="138"/>
      <c r="G19" s="138"/>
      <c r="H19" s="144"/>
      <c r="I19" s="142"/>
    </row>
    <row r="20" spans="1:10" ht="9.9499999999999993" customHeight="1" x14ac:dyDescent="0.2">
      <c r="A20" s="149">
        <v>1</v>
      </c>
      <c r="B20" s="150">
        <v>2</v>
      </c>
      <c r="C20" s="150">
        <v>3</v>
      </c>
      <c r="D20" s="136" t="s">
        <v>0</v>
      </c>
      <c r="E20" s="141" t="s">
        <v>1</v>
      </c>
      <c r="F20" s="136" t="s">
        <v>12</v>
      </c>
      <c r="G20" s="136" t="s">
        <v>13</v>
      </c>
      <c r="H20" s="139" t="s">
        <v>14</v>
      </c>
      <c r="I20" s="142" t="s">
        <v>15</v>
      </c>
    </row>
    <row r="21" spans="1:10" x14ac:dyDescent="0.2">
      <c r="A21" s="151" t="s">
        <v>131</v>
      </c>
      <c r="B21" s="152"/>
      <c r="C21" s="152" t="s">
        <v>132</v>
      </c>
      <c r="D21" s="153">
        <f>D22+D96</f>
        <v>18610100</v>
      </c>
      <c r="E21" s="153">
        <f>E22+E96</f>
        <v>18627827.990000002</v>
      </c>
      <c r="F21" s="153" t="s">
        <v>168</v>
      </c>
      <c r="G21" s="153" t="s">
        <v>168</v>
      </c>
      <c r="H21" s="153">
        <f t="shared" ref="H21:H52" si="0">E21</f>
        <v>18627827.990000002</v>
      </c>
      <c r="I21" s="153">
        <f t="shared" ref="I21:I52" si="1">D21-H21</f>
        <v>-17727.990000002086</v>
      </c>
      <c r="J21" s="15"/>
    </row>
    <row r="22" spans="1:10" ht="21" customHeight="1" x14ac:dyDescent="0.2">
      <c r="A22" s="154" t="s">
        <v>133</v>
      </c>
      <c r="B22" s="152"/>
      <c r="C22" s="152" t="s">
        <v>134</v>
      </c>
      <c r="D22" s="153">
        <f>D23+D40+D48+D66+D74+D85</f>
        <v>11405800</v>
      </c>
      <c r="E22" s="153">
        <f>E23+E40+E48+E66+E70+E74+E85+E93+E81+E78</f>
        <v>11438527.99</v>
      </c>
      <c r="F22" s="153" t="s">
        <v>168</v>
      </c>
      <c r="G22" s="153" t="s">
        <v>168</v>
      </c>
      <c r="H22" s="153">
        <f t="shared" si="0"/>
        <v>11438527.99</v>
      </c>
      <c r="I22" s="153">
        <f t="shared" si="1"/>
        <v>-32727.990000000224</v>
      </c>
      <c r="J22" s="15"/>
    </row>
    <row r="23" spans="1:10" ht="15.95" customHeight="1" x14ac:dyDescent="0.2">
      <c r="A23" s="154"/>
      <c r="B23" s="152"/>
      <c r="C23" s="152" t="s">
        <v>135</v>
      </c>
      <c r="D23" s="153">
        <f>D24</f>
        <v>3694600</v>
      </c>
      <c r="E23" s="153">
        <f>E24</f>
        <v>3809159.0100000002</v>
      </c>
      <c r="F23" s="153" t="s">
        <v>168</v>
      </c>
      <c r="G23" s="153" t="s">
        <v>168</v>
      </c>
      <c r="H23" s="153">
        <f t="shared" si="0"/>
        <v>3809159.0100000002</v>
      </c>
      <c r="I23" s="153">
        <f t="shared" si="1"/>
        <v>-114559.01000000024</v>
      </c>
      <c r="J23" s="15"/>
    </row>
    <row r="24" spans="1:10" ht="15.95" customHeight="1" x14ac:dyDescent="0.2">
      <c r="A24" s="155" t="s">
        <v>136</v>
      </c>
      <c r="B24" s="152"/>
      <c r="C24" s="152" t="s">
        <v>137</v>
      </c>
      <c r="D24" s="153">
        <f>D25+D31</f>
        <v>3694600</v>
      </c>
      <c r="E24" s="153">
        <f>E25+E31+E35</f>
        <v>3809159.0100000002</v>
      </c>
      <c r="F24" s="153" t="s">
        <v>168</v>
      </c>
      <c r="G24" s="153" t="s">
        <v>168</v>
      </c>
      <c r="H24" s="153">
        <f t="shared" si="0"/>
        <v>3809159.0100000002</v>
      </c>
      <c r="I24" s="153">
        <f t="shared" si="1"/>
        <v>-114559.01000000024</v>
      </c>
      <c r="J24" s="15"/>
    </row>
    <row r="25" spans="1:10" ht="15.95" customHeight="1" x14ac:dyDescent="0.2">
      <c r="A25" s="154"/>
      <c r="B25" s="152"/>
      <c r="C25" s="152" t="s">
        <v>138</v>
      </c>
      <c r="D25" s="153">
        <v>3694600</v>
      </c>
      <c r="E25" s="153">
        <f>E27+E28+E29</f>
        <v>3694685.8800000004</v>
      </c>
      <c r="F25" s="153" t="s">
        <v>168</v>
      </c>
      <c r="G25" s="153" t="s">
        <v>168</v>
      </c>
      <c r="H25" s="153">
        <f t="shared" si="0"/>
        <v>3694685.8800000004</v>
      </c>
      <c r="I25" s="153">
        <f t="shared" si="1"/>
        <v>-85.880000000353903</v>
      </c>
      <c r="J25" s="15"/>
    </row>
    <row r="26" spans="1:10" ht="15.95" hidden="1" customHeight="1" x14ac:dyDescent="0.2">
      <c r="A26" s="154"/>
      <c r="B26" s="152"/>
      <c r="C26" s="152" t="s">
        <v>139</v>
      </c>
      <c r="D26" s="153"/>
      <c r="E26" s="153"/>
      <c r="F26" s="153" t="s">
        <v>168</v>
      </c>
      <c r="G26" s="153" t="s">
        <v>168</v>
      </c>
      <c r="H26" s="153">
        <f t="shared" si="0"/>
        <v>0</v>
      </c>
      <c r="I26" s="153">
        <f t="shared" si="1"/>
        <v>0</v>
      </c>
      <c r="J26" s="15"/>
    </row>
    <row r="27" spans="1:10" ht="15.95" customHeight="1" x14ac:dyDescent="0.2">
      <c r="A27" s="154"/>
      <c r="B27" s="152"/>
      <c r="C27" s="152" t="s">
        <v>140</v>
      </c>
      <c r="D27" s="153">
        <v>0</v>
      </c>
      <c r="E27" s="156">
        <v>3684455.74</v>
      </c>
      <c r="F27" s="153" t="s">
        <v>168</v>
      </c>
      <c r="G27" s="153" t="s">
        <v>168</v>
      </c>
      <c r="H27" s="153">
        <f t="shared" si="0"/>
        <v>3684455.74</v>
      </c>
      <c r="I27" s="153">
        <f t="shared" si="1"/>
        <v>-3684455.74</v>
      </c>
      <c r="J27" s="15"/>
    </row>
    <row r="28" spans="1:10" ht="15.95" customHeight="1" x14ac:dyDescent="0.2">
      <c r="A28" s="154"/>
      <c r="B28" s="152"/>
      <c r="C28" s="152" t="s">
        <v>274</v>
      </c>
      <c r="D28" s="153">
        <v>0</v>
      </c>
      <c r="E28" s="156">
        <v>4170.6499999999996</v>
      </c>
      <c r="F28" s="153">
        <v>0</v>
      </c>
      <c r="G28" s="153">
        <v>0</v>
      </c>
      <c r="H28" s="153">
        <f t="shared" si="0"/>
        <v>4170.6499999999996</v>
      </c>
      <c r="I28" s="153">
        <f t="shared" si="1"/>
        <v>-4170.6499999999996</v>
      </c>
      <c r="J28" s="15"/>
    </row>
    <row r="29" spans="1:10" ht="15.95" customHeight="1" x14ac:dyDescent="0.2">
      <c r="A29" s="154"/>
      <c r="B29" s="152"/>
      <c r="C29" s="152" t="s">
        <v>275</v>
      </c>
      <c r="D29" s="153">
        <v>0</v>
      </c>
      <c r="E29" s="156">
        <v>6059.49</v>
      </c>
      <c r="F29" s="153">
        <v>0</v>
      </c>
      <c r="G29" s="153">
        <v>0</v>
      </c>
      <c r="H29" s="153">
        <f t="shared" si="0"/>
        <v>6059.49</v>
      </c>
      <c r="I29" s="153">
        <f t="shared" si="1"/>
        <v>-6059.49</v>
      </c>
      <c r="J29" s="15"/>
    </row>
    <row r="30" spans="1:10" ht="15.95" customHeight="1" x14ac:dyDescent="0.2">
      <c r="A30" s="154"/>
      <c r="B30" s="152"/>
      <c r="C30" s="152" t="s">
        <v>276</v>
      </c>
      <c r="D30" s="153">
        <v>0</v>
      </c>
      <c r="E30" s="156">
        <v>0</v>
      </c>
      <c r="F30" s="153">
        <v>0</v>
      </c>
      <c r="G30" s="153">
        <v>0</v>
      </c>
      <c r="H30" s="153">
        <f t="shared" si="0"/>
        <v>0</v>
      </c>
      <c r="I30" s="153">
        <f t="shared" si="1"/>
        <v>0</v>
      </c>
      <c r="J30" s="15"/>
    </row>
    <row r="31" spans="1:10" ht="15.95" customHeight="1" x14ac:dyDescent="0.2">
      <c r="A31" s="154"/>
      <c r="B31" s="152"/>
      <c r="C31" s="152" t="s">
        <v>141</v>
      </c>
      <c r="D31" s="153">
        <v>0</v>
      </c>
      <c r="E31" s="153">
        <f>E32+E33+E34</f>
        <v>58564.73</v>
      </c>
      <c r="F31" s="153" t="s">
        <v>168</v>
      </c>
      <c r="G31" s="153" t="s">
        <v>168</v>
      </c>
      <c r="H31" s="153">
        <f t="shared" si="0"/>
        <v>58564.73</v>
      </c>
      <c r="I31" s="153">
        <f t="shared" si="1"/>
        <v>-58564.73</v>
      </c>
      <c r="J31" s="15"/>
    </row>
    <row r="32" spans="1:10" ht="15.95" customHeight="1" x14ac:dyDescent="0.2">
      <c r="A32" s="157"/>
      <c r="B32" s="152"/>
      <c r="C32" s="152" t="s">
        <v>142</v>
      </c>
      <c r="D32" s="153">
        <v>0</v>
      </c>
      <c r="E32" s="156">
        <v>58168.17</v>
      </c>
      <c r="F32" s="153" t="s">
        <v>168</v>
      </c>
      <c r="G32" s="153" t="s">
        <v>168</v>
      </c>
      <c r="H32" s="153">
        <f t="shared" si="0"/>
        <v>58168.17</v>
      </c>
      <c r="I32" s="153">
        <f t="shared" si="1"/>
        <v>-58168.17</v>
      </c>
      <c r="J32" s="15"/>
    </row>
    <row r="33" spans="1:10" ht="15.95" customHeight="1" x14ac:dyDescent="0.2">
      <c r="A33" s="157"/>
      <c r="B33" s="152"/>
      <c r="C33" s="152" t="s">
        <v>201</v>
      </c>
      <c r="D33" s="153">
        <v>0</v>
      </c>
      <c r="E33" s="156">
        <v>89.12</v>
      </c>
      <c r="F33" s="153" t="s">
        <v>168</v>
      </c>
      <c r="G33" s="153" t="s">
        <v>168</v>
      </c>
      <c r="H33" s="153">
        <f t="shared" si="0"/>
        <v>89.12</v>
      </c>
      <c r="I33" s="153">
        <f t="shared" si="1"/>
        <v>-89.12</v>
      </c>
      <c r="J33" s="15"/>
    </row>
    <row r="34" spans="1:10" ht="15.95" customHeight="1" x14ac:dyDescent="0.2">
      <c r="A34" s="157"/>
      <c r="B34" s="152"/>
      <c r="C34" s="152" t="s">
        <v>143</v>
      </c>
      <c r="D34" s="153">
        <v>0</v>
      </c>
      <c r="E34" s="156">
        <v>307.44</v>
      </c>
      <c r="F34" s="153">
        <v>0</v>
      </c>
      <c r="G34" s="153">
        <v>0</v>
      </c>
      <c r="H34" s="153">
        <f t="shared" si="0"/>
        <v>307.44</v>
      </c>
      <c r="I34" s="153">
        <f t="shared" si="1"/>
        <v>-307.44</v>
      </c>
      <c r="J34" s="15"/>
    </row>
    <row r="35" spans="1:10" ht="15.95" customHeight="1" x14ac:dyDescent="0.2">
      <c r="A35" s="157"/>
      <c r="B35" s="152"/>
      <c r="C35" s="152" t="s">
        <v>144</v>
      </c>
      <c r="D35" s="153">
        <v>0</v>
      </c>
      <c r="E35" s="153">
        <f>E36+E38+E37+E39</f>
        <v>55908.4</v>
      </c>
      <c r="F35" s="153">
        <v>0</v>
      </c>
      <c r="G35" s="153">
        <v>0</v>
      </c>
      <c r="H35" s="153">
        <f t="shared" si="0"/>
        <v>55908.4</v>
      </c>
      <c r="I35" s="153">
        <f t="shared" si="1"/>
        <v>-55908.4</v>
      </c>
      <c r="J35" s="15"/>
    </row>
    <row r="36" spans="1:10" ht="15.95" customHeight="1" x14ac:dyDescent="0.2">
      <c r="A36" s="157"/>
      <c r="B36" s="152"/>
      <c r="C36" s="152" t="s">
        <v>145</v>
      </c>
      <c r="D36" s="153">
        <v>0</v>
      </c>
      <c r="E36" s="156">
        <v>54397.01</v>
      </c>
      <c r="F36" s="153">
        <v>0</v>
      </c>
      <c r="G36" s="153">
        <v>0</v>
      </c>
      <c r="H36" s="153">
        <f t="shared" si="0"/>
        <v>54397.01</v>
      </c>
      <c r="I36" s="153">
        <f t="shared" si="1"/>
        <v>-54397.01</v>
      </c>
      <c r="J36" s="15"/>
    </row>
    <row r="37" spans="1:10" ht="15.95" customHeight="1" x14ac:dyDescent="0.2">
      <c r="A37" s="157"/>
      <c r="B37" s="152"/>
      <c r="C37" s="152" t="s">
        <v>175</v>
      </c>
      <c r="D37" s="153">
        <v>0</v>
      </c>
      <c r="E37" s="156">
        <v>990.14</v>
      </c>
      <c r="F37" s="153">
        <v>0</v>
      </c>
      <c r="G37" s="153">
        <v>0</v>
      </c>
      <c r="H37" s="153">
        <f t="shared" si="0"/>
        <v>990.14</v>
      </c>
      <c r="I37" s="153">
        <f t="shared" si="1"/>
        <v>-990.14</v>
      </c>
      <c r="J37" s="15"/>
    </row>
    <row r="38" spans="1:10" ht="15.95" customHeight="1" x14ac:dyDescent="0.2">
      <c r="A38" s="157"/>
      <c r="B38" s="152"/>
      <c r="C38" s="152" t="s">
        <v>146</v>
      </c>
      <c r="D38" s="153">
        <v>0</v>
      </c>
      <c r="E38" s="156">
        <v>521.25</v>
      </c>
      <c r="F38" s="153">
        <v>0</v>
      </c>
      <c r="G38" s="153">
        <v>0</v>
      </c>
      <c r="H38" s="153">
        <f t="shared" si="0"/>
        <v>521.25</v>
      </c>
      <c r="I38" s="153">
        <f t="shared" si="1"/>
        <v>-521.25</v>
      </c>
      <c r="J38" s="15"/>
    </row>
    <row r="39" spans="1:10" ht="15.95" customHeight="1" x14ac:dyDescent="0.2">
      <c r="A39" s="157"/>
      <c r="B39" s="152"/>
      <c r="C39" s="152" t="s">
        <v>306</v>
      </c>
      <c r="D39" s="153">
        <v>0</v>
      </c>
      <c r="E39" s="156">
        <v>0</v>
      </c>
      <c r="F39" s="153">
        <v>0</v>
      </c>
      <c r="G39" s="153">
        <v>0</v>
      </c>
      <c r="H39" s="153">
        <f t="shared" si="0"/>
        <v>0</v>
      </c>
      <c r="I39" s="153">
        <f t="shared" si="1"/>
        <v>0</v>
      </c>
      <c r="J39" s="15"/>
    </row>
    <row r="40" spans="1:10" ht="15.95" customHeight="1" x14ac:dyDescent="0.2">
      <c r="A40" s="158"/>
      <c r="B40" s="152"/>
      <c r="C40" s="159" t="s">
        <v>147</v>
      </c>
      <c r="D40" s="153">
        <f>D41</f>
        <v>434200</v>
      </c>
      <c r="E40" s="153">
        <f>E41</f>
        <v>181590.44</v>
      </c>
      <c r="F40" s="153" t="s">
        <v>168</v>
      </c>
      <c r="G40" s="153" t="s">
        <v>168</v>
      </c>
      <c r="H40" s="153">
        <f t="shared" si="0"/>
        <v>181590.44</v>
      </c>
      <c r="I40" s="153">
        <f t="shared" si="1"/>
        <v>252609.56</v>
      </c>
      <c r="J40" s="15"/>
    </row>
    <row r="41" spans="1:10" ht="15.95" customHeight="1" x14ac:dyDescent="0.2">
      <c r="A41" s="155" t="s">
        <v>176</v>
      </c>
      <c r="B41" s="160"/>
      <c r="C41" s="159" t="s">
        <v>148</v>
      </c>
      <c r="D41" s="153">
        <f>D42</f>
        <v>434200</v>
      </c>
      <c r="E41" s="153">
        <f>E42+E46</f>
        <v>181590.44</v>
      </c>
      <c r="F41" s="153" t="s">
        <v>168</v>
      </c>
      <c r="G41" s="153" t="s">
        <v>168</v>
      </c>
      <c r="H41" s="153">
        <f t="shared" si="0"/>
        <v>181590.44</v>
      </c>
      <c r="I41" s="153">
        <f t="shared" si="1"/>
        <v>252609.56</v>
      </c>
      <c r="J41" s="15"/>
    </row>
    <row r="42" spans="1:10" ht="15.95" customHeight="1" x14ac:dyDescent="0.2">
      <c r="A42" s="158"/>
      <c r="B42" s="160"/>
      <c r="C42" s="159" t="s">
        <v>149</v>
      </c>
      <c r="D42" s="153">
        <v>434200</v>
      </c>
      <c r="E42" s="153">
        <f>E43+E45+E44</f>
        <v>181590.44</v>
      </c>
      <c r="F42" s="153" t="s">
        <v>168</v>
      </c>
      <c r="G42" s="153" t="s">
        <v>168</v>
      </c>
      <c r="H42" s="153">
        <f t="shared" si="0"/>
        <v>181590.44</v>
      </c>
      <c r="I42" s="153">
        <f t="shared" si="1"/>
        <v>252609.56</v>
      </c>
      <c r="J42" s="15"/>
    </row>
    <row r="43" spans="1:10" ht="15.95" customHeight="1" x14ac:dyDescent="0.2">
      <c r="A43" s="158"/>
      <c r="B43" s="160"/>
      <c r="C43" s="159" t="s">
        <v>150</v>
      </c>
      <c r="D43" s="153">
        <v>0</v>
      </c>
      <c r="E43" s="156">
        <v>181531.6</v>
      </c>
      <c r="F43" s="153">
        <v>0</v>
      </c>
      <c r="G43" s="153">
        <v>0</v>
      </c>
      <c r="H43" s="153">
        <f t="shared" si="0"/>
        <v>181531.6</v>
      </c>
      <c r="I43" s="153">
        <f t="shared" si="1"/>
        <v>-181531.6</v>
      </c>
      <c r="J43" s="15"/>
    </row>
    <row r="44" spans="1:10" ht="15.95" customHeight="1" x14ac:dyDescent="0.2">
      <c r="A44" s="158"/>
      <c r="B44" s="160"/>
      <c r="C44" s="159" t="s">
        <v>200</v>
      </c>
      <c r="D44" s="153">
        <v>0</v>
      </c>
      <c r="E44" s="156">
        <v>58.84</v>
      </c>
      <c r="F44" s="153">
        <v>0</v>
      </c>
      <c r="G44" s="153">
        <v>0</v>
      </c>
      <c r="H44" s="153">
        <f t="shared" si="0"/>
        <v>58.84</v>
      </c>
      <c r="I44" s="153">
        <f t="shared" si="1"/>
        <v>-58.84</v>
      </c>
      <c r="J44" s="15"/>
    </row>
    <row r="45" spans="1:10" ht="15.95" customHeight="1" x14ac:dyDescent="0.2">
      <c r="A45" s="158"/>
      <c r="B45" s="160"/>
      <c r="C45" s="159" t="s">
        <v>277</v>
      </c>
      <c r="D45" s="153">
        <v>0</v>
      </c>
      <c r="E45" s="156">
        <v>0</v>
      </c>
      <c r="F45" s="153">
        <v>0</v>
      </c>
      <c r="G45" s="153">
        <v>0</v>
      </c>
      <c r="H45" s="153">
        <f t="shared" si="0"/>
        <v>0</v>
      </c>
      <c r="I45" s="153">
        <f t="shared" si="1"/>
        <v>0</v>
      </c>
      <c r="J45" s="15"/>
    </row>
    <row r="46" spans="1:10" ht="15.95" customHeight="1" x14ac:dyDescent="0.2">
      <c r="A46" s="158"/>
      <c r="B46" s="160"/>
      <c r="C46" s="159" t="s">
        <v>278</v>
      </c>
      <c r="D46" s="153">
        <f>D47</f>
        <v>0</v>
      </c>
      <c r="E46" s="153">
        <f>E47</f>
        <v>0</v>
      </c>
      <c r="F46" s="153">
        <v>0</v>
      </c>
      <c r="G46" s="153">
        <v>0</v>
      </c>
      <c r="H46" s="153">
        <f t="shared" si="0"/>
        <v>0</v>
      </c>
      <c r="I46" s="153">
        <f t="shared" si="1"/>
        <v>0</v>
      </c>
      <c r="J46" s="15"/>
    </row>
    <row r="47" spans="1:10" ht="15.95" customHeight="1" x14ac:dyDescent="0.2">
      <c r="A47" s="158"/>
      <c r="B47" s="160"/>
      <c r="C47" s="159" t="s">
        <v>279</v>
      </c>
      <c r="D47" s="153">
        <v>0</v>
      </c>
      <c r="E47" s="156">
        <v>0</v>
      </c>
      <c r="F47" s="153">
        <v>0</v>
      </c>
      <c r="G47" s="153">
        <v>0</v>
      </c>
      <c r="H47" s="153">
        <f t="shared" si="0"/>
        <v>0</v>
      </c>
      <c r="I47" s="153">
        <f t="shared" si="1"/>
        <v>0</v>
      </c>
      <c r="J47" s="15"/>
    </row>
    <row r="48" spans="1:10" ht="15.95" customHeight="1" x14ac:dyDescent="0.2">
      <c r="A48" s="158"/>
      <c r="B48" s="160"/>
      <c r="C48" s="159" t="s">
        <v>151</v>
      </c>
      <c r="D48" s="153">
        <f>D49+D54</f>
        <v>6882100</v>
      </c>
      <c r="E48" s="153">
        <f>E49+E54</f>
        <v>6835513.6600000001</v>
      </c>
      <c r="F48" s="153" t="s">
        <v>168</v>
      </c>
      <c r="G48" s="153" t="s">
        <v>168</v>
      </c>
      <c r="H48" s="153">
        <f t="shared" si="0"/>
        <v>6835513.6600000001</v>
      </c>
      <c r="I48" s="153">
        <f t="shared" si="1"/>
        <v>46586.339999999851</v>
      </c>
      <c r="J48" s="15"/>
    </row>
    <row r="49" spans="1:10" ht="15.95" customHeight="1" x14ac:dyDescent="0.2">
      <c r="A49" s="155" t="s">
        <v>153</v>
      </c>
      <c r="B49" s="160"/>
      <c r="C49" s="159" t="s">
        <v>152</v>
      </c>
      <c r="D49" s="153">
        <f>D50</f>
        <v>843800</v>
      </c>
      <c r="E49" s="153">
        <f>E50</f>
        <v>690717.31</v>
      </c>
      <c r="F49" s="153" t="s">
        <v>168</v>
      </c>
      <c r="G49" s="153" t="s">
        <v>168</v>
      </c>
      <c r="H49" s="153">
        <f t="shared" si="0"/>
        <v>690717.31</v>
      </c>
      <c r="I49" s="153">
        <f t="shared" si="1"/>
        <v>153082.68999999994</v>
      </c>
      <c r="J49" s="15"/>
    </row>
    <row r="50" spans="1:10" ht="15.95" customHeight="1" x14ac:dyDescent="0.2">
      <c r="A50" s="158"/>
      <c r="B50" s="160"/>
      <c r="C50" s="159" t="s">
        <v>154</v>
      </c>
      <c r="D50" s="153">
        <v>843800</v>
      </c>
      <c r="E50" s="153">
        <f>E51+E52+E53</f>
        <v>690717.31</v>
      </c>
      <c r="F50" s="153" t="s">
        <v>168</v>
      </c>
      <c r="G50" s="153" t="s">
        <v>168</v>
      </c>
      <c r="H50" s="153">
        <f t="shared" si="0"/>
        <v>690717.31</v>
      </c>
      <c r="I50" s="153">
        <f t="shared" si="1"/>
        <v>153082.68999999994</v>
      </c>
      <c r="J50" s="15"/>
    </row>
    <row r="51" spans="1:10" ht="15.95" customHeight="1" x14ac:dyDescent="0.2">
      <c r="A51" s="158"/>
      <c r="B51" s="160"/>
      <c r="C51" s="159" t="s">
        <v>155</v>
      </c>
      <c r="D51" s="153">
        <v>0</v>
      </c>
      <c r="E51" s="156">
        <v>678199.93</v>
      </c>
      <c r="F51" s="153" t="s">
        <v>168</v>
      </c>
      <c r="G51" s="153" t="s">
        <v>168</v>
      </c>
      <c r="H51" s="153">
        <f t="shared" si="0"/>
        <v>678199.93</v>
      </c>
      <c r="I51" s="153">
        <f t="shared" si="1"/>
        <v>-678199.93</v>
      </c>
      <c r="J51" s="15"/>
    </row>
    <row r="52" spans="1:10" ht="15.95" customHeight="1" x14ac:dyDescent="0.2">
      <c r="A52" s="158"/>
      <c r="B52" s="160"/>
      <c r="C52" s="159" t="s">
        <v>177</v>
      </c>
      <c r="D52" s="153">
        <v>0</v>
      </c>
      <c r="E52" s="156">
        <v>12517.38</v>
      </c>
      <c r="F52" s="153" t="s">
        <v>168</v>
      </c>
      <c r="G52" s="153" t="s">
        <v>168</v>
      </c>
      <c r="H52" s="153">
        <f t="shared" si="0"/>
        <v>12517.38</v>
      </c>
      <c r="I52" s="153">
        <f t="shared" si="1"/>
        <v>-12517.38</v>
      </c>
      <c r="J52" s="15"/>
    </row>
    <row r="53" spans="1:10" ht="15.95" customHeight="1" x14ac:dyDescent="0.2">
      <c r="A53" s="158"/>
      <c r="B53" s="160"/>
      <c r="C53" s="159" t="s">
        <v>204</v>
      </c>
      <c r="D53" s="153">
        <v>0</v>
      </c>
      <c r="E53" s="156">
        <v>0</v>
      </c>
      <c r="F53" s="153">
        <v>0</v>
      </c>
      <c r="G53" s="153">
        <v>0</v>
      </c>
      <c r="H53" s="153">
        <f t="shared" ref="H53:H84" si="2">E53</f>
        <v>0</v>
      </c>
      <c r="I53" s="153">
        <f t="shared" ref="I53:I84" si="3">D53-H53</f>
        <v>0</v>
      </c>
      <c r="J53" s="15"/>
    </row>
    <row r="54" spans="1:10" ht="15.95" customHeight="1" x14ac:dyDescent="0.2">
      <c r="A54" s="155" t="s">
        <v>178</v>
      </c>
      <c r="B54" s="160"/>
      <c r="C54" s="159" t="s">
        <v>156</v>
      </c>
      <c r="D54" s="153">
        <f>D61+D55</f>
        <v>6038300</v>
      </c>
      <c r="E54" s="153">
        <f>E55+E61</f>
        <v>6144796.3500000006</v>
      </c>
      <c r="F54" s="153" t="s">
        <v>168</v>
      </c>
      <c r="G54" s="153" t="s">
        <v>168</v>
      </c>
      <c r="H54" s="153">
        <f t="shared" si="2"/>
        <v>6144796.3500000006</v>
      </c>
      <c r="I54" s="153">
        <f t="shared" si="3"/>
        <v>-106496.35000000056</v>
      </c>
      <c r="J54" s="15"/>
    </row>
    <row r="55" spans="1:10" ht="15.95" customHeight="1" x14ac:dyDescent="0.2">
      <c r="A55" s="155"/>
      <c r="B55" s="160"/>
      <c r="C55" s="159" t="s">
        <v>280</v>
      </c>
      <c r="D55" s="153">
        <f>D56</f>
        <v>2383100</v>
      </c>
      <c r="E55" s="153">
        <f>E56</f>
        <v>1678977.9000000001</v>
      </c>
      <c r="F55" s="153" t="s">
        <v>168</v>
      </c>
      <c r="G55" s="153" t="s">
        <v>168</v>
      </c>
      <c r="H55" s="153">
        <f t="shared" si="2"/>
        <v>1678977.9000000001</v>
      </c>
      <c r="I55" s="153">
        <f t="shared" si="3"/>
        <v>704122.09999999986</v>
      </c>
      <c r="J55" s="15"/>
    </row>
    <row r="56" spans="1:10" ht="15.95" customHeight="1" x14ac:dyDescent="0.2">
      <c r="A56" s="158" t="s">
        <v>179</v>
      </c>
      <c r="B56" s="160"/>
      <c r="C56" s="159" t="s">
        <v>180</v>
      </c>
      <c r="D56" s="153">
        <v>2383100</v>
      </c>
      <c r="E56" s="153">
        <f>SUM(E57:E60)</f>
        <v>1678977.9000000001</v>
      </c>
      <c r="F56" s="153" t="s">
        <v>168</v>
      </c>
      <c r="G56" s="153" t="s">
        <v>168</v>
      </c>
      <c r="H56" s="153">
        <f t="shared" si="2"/>
        <v>1678977.9000000001</v>
      </c>
      <c r="I56" s="153">
        <f t="shared" si="3"/>
        <v>704122.09999999986</v>
      </c>
      <c r="J56" s="15"/>
    </row>
    <row r="57" spans="1:10" ht="15.95" customHeight="1" x14ac:dyDescent="0.2">
      <c r="A57" s="155"/>
      <c r="B57" s="160"/>
      <c r="C57" s="159" t="s">
        <v>181</v>
      </c>
      <c r="D57" s="153">
        <v>0</v>
      </c>
      <c r="E57" s="156">
        <v>1671549.28</v>
      </c>
      <c r="F57" s="153" t="s">
        <v>168</v>
      </c>
      <c r="G57" s="153" t="s">
        <v>168</v>
      </c>
      <c r="H57" s="153">
        <f t="shared" si="2"/>
        <v>1671549.28</v>
      </c>
      <c r="I57" s="153">
        <f t="shared" si="3"/>
        <v>-1671549.28</v>
      </c>
      <c r="J57" s="15"/>
    </row>
    <row r="58" spans="1:10" ht="15.95" customHeight="1" x14ac:dyDescent="0.2">
      <c r="A58" s="155"/>
      <c r="B58" s="160"/>
      <c r="C58" s="159" t="s">
        <v>182</v>
      </c>
      <c r="D58" s="153">
        <v>0</v>
      </c>
      <c r="E58" s="156">
        <v>5928.62</v>
      </c>
      <c r="F58" s="153">
        <v>0</v>
      </c>
      <c r="G58" s="153">
        <v>0</v>
      </c>
      <c r="H58" s="153">
        <f t="shared" si="2"/>
        <v>5928.62</v>
      </c>
      <c r="I58" s="153">
        <f t="shared" si="3"/>
        <v>-5928.62</v>
      </c>
      <c r="J58" s="15"/>
    </row>
    <row r="59" spans="1:10" ht="15.95" customHeight="1" x14ac:dyDescent="0.2">
      <c r="A59" s="155"/>
      <c r="B59" s="160"/>
      <c r="C59" s="159" t="s">
        <v>183</v>
      </c>
      <c r="D59" s="153">
        <v>0</v>
      </c>
      <c r="E59" s="156">
        <v>1500</v>
      </c>
      <c r="F59" s="153">
        <v>0</v>
      </c>
      <c r="G59" s="153">
        <v>0</v>
      </c>
      <c r="H59" s="153">
        <f t="shared" si="2"/>
        <v>1500</v>
      </c>
      <c r="I59" s="153">
        <f t="shared" si="3"/>
        <v>-1500</v>
      </c>
      <c r="J59" s="15"/>
    </row>
    <row r="60" spans="1:10" ht="15.95" customHeight="1" x14ac:dyDescent="0.2">
      <c r="A60" s="155"/>
      <c r="B60" s="160"/>
      <c r="C60" s="159" t="s">
        <v>281</v>
      </c>
      <c r="D60" s="153">
        <v>0</v>
      </c>
      <c r="E60" s="156">
        <v>0</v>
      </c>
      <c r="F60" s="153"/>
      <c r="G60" s="153"/>
      <c r="H60" s="153">
        <f t="shared" si="2"/>
        <v>0</v>
      </c>
      <c r="I60" s="153">
        <f t="shared" si="3"/>
        <v>0</v>
      </c>
      <c r="J60" s="15"/>
    </row>
    <row r="61" spans="1:10" ht="15.95" customHeight="1" x14ac:dyDescent="0.2">
      <c r="A61" s="155"/>
      <c r="B61" s="160"/>
      <c r="C61" s="159" t="s">
        <v>184</v>
      </c>
      <c r="D61" s="153">
        <f>D62</f>
        <v>3655200</v>
      </c>
      <c r="E61" s="153">
        <f>E62</f>
        <v>4465818.45</v>
      </c>
      <c r="F61" s="153" t="s">
        <v>168</v>
      </c>
      <c r="G61" s="153" t="s">
        <v>168</v>
      </c>
      <c r="H61" s="153">
        <f t="shared" si="2"/>
        <v>4465818.45</v>
      </c>
      <c r="I61" s="153">
        <f t="shared" si="3"/>
        <v>-810618.45000000019</v>
      </c>
      <c r="J61" s="15"/>
    </row>
    <row r="62" spans="1:10" ht="15.95" customHeight="1" x14ac:dyDescent="0.2">
      <c r="A62" s="158" t="s">
        <v>185</v>
      </c>
      <c r="B62" s="160"/>
      <c r="C62" s="159" t="s">
        <v>323</v>
      </c>
      <c r="D62" s="153">
        <v>3655200</v>
      </c>
      <c r="E62" s="153">
        <f>E63+E64+E65</f>
        <v>4465818.45</v>
      </c>
      <c r="F62" s="153" t="s">
        <v>168</v>
      </c>
      <c r="G62" s="153" t="s">
        <v>168</v>
      </c>
      <c r="H62" s="153">
        <f t="shared" si="2"/>
        <v>4465818.45</v>
      </c>
      <c r="I62" s="153">
        <f t="shared" si="3"/>
        <v>-810618.45000000019</v>
      </c>
      <c r="J62" s="15"/>
    </row>
    <row r="63" spans="1:10" ht="24.75" customHeight="1" x14ac:dyDescent="0.2">
      <c r="A63" s="161"/>
      <c r="B63" s="160"/>
      <c r="C63" s="159" t="s">
        <v>186</v>
      </c>
      <c r="D63" s="153">
        <v>0</v>
      </c>
      <c r="E63" s="156">
        <v>4437850.47</v>
      </c>
      <c r="F63" s="153" t="s">
        <v>168</v>
      </c>
      <c r="G63" s="153" t="s">
        <v>168</v>
      </c>
      <c r="H63" s="153">
        <f t="shared" si="2"/>
        <v>4437850.47</v>
      </c>
      <c r="I63" s="153">
        <f t="shared" si="3"/>
        <v>-4437850.47</v>
      </c>
      <c r="J63" s="15"/>
    </row>
    <row r="64" spans="1:10" ht="15.95" customHeight="1" x14ac:dyDescent="0.2">
      <c r="A64" s="158"/>
      <c r="B64" s="160"/>
      <c r="C64" s="159" t="s">
        <v>187</v>
      </c>
      <c r="D64" s="153">
        <v>0</v>
      </c>
      <c r="E64" s="156">
        <v>27967.98</v>
      </c>
      <c r="F64" s="153" t="s">
        <v>168</v>
      </c>
      <c r="G64" s="153" t="s">
        <v>168</v>
      </c>
      <c r="H64" s="153">
        <f t="shared" si="2"/>
        <v>27967.98</v>
      </c>
      <c r="I64" s="153">
        <f t="shared" si="3"/>
        <v>-27967.98</v>
      </c>
      <c r="J64" s="15"/>
    </row>
    <row r="65" spans="1:10" ht="15.95" customHeight="1" x14ac:dyDescent="0.2">
      <c r="A65" s="158"/>
      <c r="B65" s="160"/>
      <c r="C65" s="159" t="s">
        <v>188</v>
      </c>
      <c r="D65" s="153">
        <v>0</v>
      </c>
      <c r="E65" s="156">
        <v>0</v>
      </c>
      <c r="F65" s="153" t="s">
        <v>168</v>
      </c>
      <c r="G65" s="153" t="s">
        <v>168</v>
      </c>
      <c r="H65" s="153">
        <f t="shared" si="2"/>
        <v>0</v>
      </c>
      <c r="I65" s="153">
        <f t="shared" si="3"/>
        <v>0</v>
      </c>
      <c r="J65" s="15"/>
    </row>
    <row r="66" spans="1:10" ht="15.95" customHeight="1" x14ac:dyDescent="0.2">
      <c r="A66" s="155" t="s">
        <v>189</v>
      </c>
      <c r="B66" s="160"/>
      <c r="C66" s="159" t="s">
        <v>157</v>
      </c>
      <c r="D66" s="153">
        <f>D67</f>
        <v>72100</v>
      </c>
      <c r="E66" s="153">
        <f>E67</f>
        <v>62381</v>
      </c>
      <c r="F66" s="153" t="s">
        <v>168</v>
      </c>
      <c r="G66" s="153" t="s">
        <v>168</v>
      </c>
      <c r="H66" s="153">
        <f t="shared" si="2"/>
        <v>62381</v>
      </c>
      <c r="I66" s="153">
        <f t="shared" si="3"/>
        <v>9719</v>
      </c>
      <c r="J66" s="15"/>
    </row>
    <row r="67" spans="1:10" ht="15.95" customHeight="1" x14ac:dyDescent="0.2">
      <c r="A67" s="158"/>
      <c r="B67" s="160"/>
      <c r="C67" s="159" t="s">
        <v>158</v>
      </c>
      <c r="D67" s="153">
        <f>D68</f>
        <v>72100</v>
      </c>
      <c r="E67" s="153">
        <f>E68</f>
        <v>62381</v>
      </c>
      <c r="F67" s="153" t="s">
        <v>168</v>
      </c>
      <c r="G67" s="153" t="s">
        <v>168</v>
      </c>
      <c r="H67" s="153">
        <f t="shared" si="2"/>
        <v>62381</v>
      </c>
      <c r="I67" s="153">
        <f t="shared" si="3"/>
        <v>9719</v>
      </c>
      <c r="J67" s="15"/>
    </row>
    <row r="68" spans="1:10" ht="15.95" customHeight="1" x14ac:dyDescent="0.2">
      <c r="A68" s="158"/>
      <c r="B68" s="160"/>
      <c r="C68" s="159" t="s">
        <v>159</v>
      </c>
      <c r="D68" s="153">
        <v>72100</v>
      </c>
      <c r="E68" s="153">
        <f>E69</f>
        <v>62381</v>
      </c>
      <c r="F68" s="153" t="s">
        <v>168</v>
      </c>
      <c r="G68" s="153" t="s">
        <v>168</v>
      </c>
      <c r="H68" s="153">
        <f t="shared" si="2"/>
        <v>62381</v>
      </c>
      <c r="I68" s="153">
        <f t="shared" si="3"/>
        <v>9719</v>
      </c>
      <c r="J68" s="15"/>
    </row>
    <row r="69" spans="1:10" ht="15.95" customHeight="1" x14ac:dyDescent="0.2">
      <c r="A69" s="158"/>
      <c r="B69" s="160"/>
      <c r="C69" s="159" t="s">
        <v>160</v>
      </c>
      <c r="D69" s="153">
        <v>0</v>
      </c>
      <c r="E69" s="156">
        <v>62381</v>
      </c>
      <c r="F69" s="153" t="s">
        <v>168</v>
      </c>
      <c r="G69" s="153" t="s">
        <v>168</v>
      </c>
      <c r="H69" s="153">
        <f t="shared" si="2"/>
        <v>62381</v>
      </c>
      <c r="I69" s="153">
        <f t="shared" si="3"/>
        <v>-62381</v>
      </c>
      <c r="J69" s="15"/>
    </row>
    <row r="70" spans="1:10" ht="39" customHeight="1" x14ac:dyDescent="0.2">
      <c r="A70" s="155" t="s">
        <v>190</v>
      </c>
      <c r="B70" s="160"/>
      <c r="C70" s="159" t="s">
        <v>191</v>
      </c>
      <c r="D70" s="153">
        <f t="shared" ref="D70:E72" si="4">D71</f>
        <v>0</v>
      </c>
      <c r="E70" s="153">
        <f t="shared" si="4"/>
        <v>0</v>
      </c>
      <c r="F70" s="153" t="s">
        <v>168</v>
      </c>
      <c r="G70" s="153" t="s">
        <v>168</v>
      </c>
      <c r="H70" s="153">
        <f t="shared" si="2"/>
        <v>0</v>
      </c>
      <c r="I70" s="153">
        <f t="shared" si="3"/>
        <v>0</v>
      </c>
      <c r="J70" s="15"/>
    </row>
    <row r="71" spans="1:10" ht="15.95" customHeight="1" x14ac:dyDescent="0.2">
      <c r="A71" s="155"/>
      <c r="B71" s="160"/>
      <c r="C71" s="159" t="s">
        <v>192</v>
      </c>
      <c r="D71" s="153">
        <f t="shared" si="4"/>
        <v>0</v>
      </c>
      <c r="E71" s="153">
        <f t="shared" si="4"/>
        <v>0</v>
      </c>
      <c r="F71" s="153" t="s">
        <v>168</v>
      </c>
      <c r="G71" s="153" t="s">
        <v>168</v>
      </c>
      <c r="H71" s="153">
        <f t="shared" si="2"/>
        <v>0</v>
      </c>
      <c r="I71" s="153">
        <f t="shared" si="3"/>
        <v>0</v>
      </c>
      <c r="J71" s="15"/>
    </row>
    <row r="72" spans="1:10" ht="15.95" customHeight="1" x14ac:dyDescent="0.2">
      <c r="A72" s="155"/>
      <c r="B72" s="160"/>
      <c r="C72" s="159" t="s">
        <v>193</v>
      </c>
      <c r="D72" s="153">
        <f t="shared" si="4"/>
        <v>0</v>
      </c>
      <c r="E72" s="153">
        <f t="shared" si="4"/>
        <v>0</v>
      </c>
      <c r="F72" s="153" t="s">
        <v>168</v>
      </c>
      <c r="G72" s="153" t="s">
        <v>168</v>
      </c>
      <c r="H72" s="153">
        <f t="shared" si="2"/>
        <v>0</v>
      </c>
      <c r="I72" s="153">
        <f t="shared" si="3"/>
        <v>0</v>
      </c>
      <c r="J72" s="15"/>
    </row>
    <row r="73" spans="1:10" ht="15.95" customHeight="1" x14ac:dyDescent="0.2">
      <c r="A73" s="155"/>
      <c r="B73" s="160"/>
      <c r="C73" s="159" t="s">
        <v>194</v>
      </c>
      <c r="D73" s="153">
        <v>0</v>
      </c>
      <c r="E73" s="156">
        <v>0</v>
      </c>
      <c r="F73" s="153" t="s">
        <v>168</v>
      </c>
      <c r="G73" s="153" t="s">
        <v>168</v>
      </c>
      <c r="H73" s="153">
        <f t="shared" si="2"/>
        <v>0</v>
      </c>
      <c r="I73" s="153">
        <f t="shared" si="3"/>
        <v>0</v>
      </c>
      <c r="J73" s="15"/>
    </row>
    <row r="74" spans="1:10" ht="15.95" customHeight="1" x14ac:dyDescent="0.2">
      <c r="A74" s="155"/>
      <c r="B74" s="160"/>
      <c r="C74" s="159" t="s">
        <v>161</v>
      </c>
      <c r="D74" s="153">
        <v>322100</v>
      </c>
      <c r="E74" s="153">
        <f>E75</f>
        <v>322046.63</v>
      </c>
      <c r="F74" s="153" t="s">
        <v>168</v>
      </c>
      <c r="G74" s="153" t="s">
        <v>168</v>
      </c>
      <c r="H74" s="153">
        <f t="shared" si="2"/>
        <v>322046.63</v>
      </c>
      <c r="I74" s="153">
        <f t="shared" si="3"/>
        <v>53.369999999995343</v>
      </c>
      <c r="J74" s="15"/>
    </row>
    <row r="75" spans="1:10" ht="15.95" customHeight="1" x14ac:dyDescent="0.2">
      <c r="A75" s="155" t="s">
        <v>195</v>
      </c>
      <c r="B75" s="160"/>
      <c r="C75" s="162" t="s">
        <v>162</v>
      </c>
      <c r="D75" s="153">
        <v>322100</v>
      </c>
      <c r="E75" s="163">
        <f>E76</f>
        <v>322046.63</v>
      </c>
      <c r="F75" s="153" t="s">
        <v>168</v>
      </c>
      <c r="G75" s="153" t="s">
        <v>168</v>
      </c>
      <c r="H75" s="153">
        <f t="shared" si="2"/>
        <v>322046.63</v>
      </c>
      <c r="I75" s="153">
        <f t="shared" si="3"/>
        <v>53.369999999995343</v>
      </c>
      <c r="J75" s="15"/>
    </row>
    <row r="76" spans="1:10" ht="15.95" customHeight="1" x14ac:dyDescent="0.2">
      <c r="A76" s="155"/>
      <c r="B76" s="160"/>
      <c r="C76" s="162" t="s">
        <v>196</v>
      </c>
      <c r="D76" s="153">
        <v>322100</v>
      </c>
      <c r="E76" s="163">
        <f>E77</f>
        <v>322046.63</v>
      </c>
      <c r="F76" s="153" t="s">
        <v>168</v>
      </c>
      <c r="G76" s="153" t="s">
        <v>168</v>
      </c>
      <c r="H76" s="153">
        <f t="shared" si="2"/>
        <v>322046.63</v>
      </c>
      <c r="I76" s="153">
        <f t="shared" si="3"/>
        <v>53.369999999995343</v>
      </c>
      <c r="J76" s="15"/>
    </row>
    <row r="77" spans="1:10" ht="15.95" customHeight="1" x14ac:dyDescent="0.2">
      <c r="A77" s="155"/>
      <c r="B77" s="160"/>
      <c r="C77" s="162" t="s">
        <v>170</v>
      </c>
      <c r="D77" s="153">
        <v>322100</v>
      </c>
      <c r="E77" s="164">
        <v>322046.63</v>
      </c>
      <c r="F77" s="153" t="s">
        <v>168</v>
      </c>
      <c r="G77" s="153" t="s">
        <v>168</v>
      </c>
      <c r="H77" s="153">
        <f t="shared" si="2"/>
        <v>322046.63</v>
      </c>
      <c r="I77" s="153">
        <f t="shared" si="3"/>
        <v>53.369999999995343</v>
      </c>
      <c r="J77" s="15"/>
    </row>
    <row r="78" spans="1:10" ht="15.95" customHeight="1" x14ac:dyDescent="0.2">
      <c r="A78" s="155"/>
      <c r="B78" s="160"/>
      <c r="C78" s="162" t="s">
        <v>205</v>
      </c>
      <c r="D78" s="163">
        <f>D79</f>
        <v>0</v>
      </c>
      <c r="E78" s="163">
        <f>E79</f>
        <v>45531.45</v>
      </c>
      <c r="F78" s="153" t="s">
        <v>168</v>
      </c>
      <c r="G78" s="153" t="s">
        <v>168</v>
      </c>
      <c r="H78" s="153">
        <f t="shared" si="2"/>
        <v>45531.45</v>
      </c>
      <c r="I78" s="153">
        <f t="shared" si="3"/>
        <v>-45531.45</v>
      </c>
      <c r="J78" s="15"/>
    </row>
    <row r="79" spans="1:10" ht="15.95" customHeight="1" x14ac:dyDescent="0.2">
      <c r="A79" s="155"/>
      <c r="B79" s="160"/>
      <c r="C79" s="162" t="s">
        <v>206</v>
      </c>
      <c r="D79" s="163">
        <f>D80</f>
        <v>0</v>
      </c>
      <c r="E79" s="163">
        <f>E80</f>
        <v>45531.45</v>
      </c>
      <c r="F79" s="153" t="s">
        <v>168</v>
      </c>
      <c r="G79" s="153" t="s">
        <v>168</v>
      </c>
      <c r="H79" s="153">
        <f t="shared" si="2"/>
        <v>45531.45</v>
      </c>
      <c r="I79" s="153">
        <f t="shared" si="3"/>
        <v>-45531.45</v>
      </c>
      <c r="J79" s="15"/>
    </row>
    <row r="80" spans="1:10" ht="15.95" customHeight="1" x14ac:dyDescent="0.2">
      <c r="A80" s="155"/>
      <c r="B80" s="160"/>
      <c r="C80" s="162" t="s">
        <v>207</v>
      </c>
      <c r="D80" s="163">
        <v>0</v>
      </c>
      <c r="E80" s="164">
        <v>45531.45</v>
      </c>
      <c r="F80" s="153" t="s">
        <v>168</v>
      </c>
      <c r="G80" s="153" t="s">
        <v>168</v>
      </c>
      <c r="H80" s="153">
        <f t="shared" si="2"/>
        <v>45531.45</v>
      </c>
      <c r="I80" s="153">
        <f t="shared" si="3"/>
        <v>-45531.45</v>
      </c>
      <c r="J80" s="15"/>
    </row>
    <row r="81" spans="1:10" ht="15.95" customHeight="1" x14ac:dyDescent="0.2">
      <c r="A81" s="155" t="s">
        <v>282</v>
      </c>
      <c r="B81" s="160"/>
      <c r="C81" s="162" t="s">
        <v>283</v>
      </c>
      <c r="D81" s="163">
        <f t="shared" ref="D81:E83" si="5">D82</f>
        <v>0</v>
      </c>
      <c r="E81" s="163">
        <f t="shared" si="5"/>
        <v>161005.79999999999</v>
      </c>
      <c r="F81" s="153" t="s">
        <v>168</v>
      </c>
      <c r="G81" s="153" t="s">
        <v>168</v>
      </c>
      <c r="H81" s="153">
        <f t="shared" si="2"/>
        <v>161005.79999999999</v>
      </c>
      <c r="I81" s="153">
        <f t="shared" si="3"/>
        <v>-161005.79999999999</v>
      </c>
      <c r="J81" s="15"/>
    </row>
    <row r="82" spans="1:10" ht="15.95" customHeight="1" x14ac:dyDescent="0.2">
      <c r="A82" s="158"/>
      <c r="B82" s="160"/>
      <c r="C82" s="162" t="s">
        <v>284</v>
      </c>
      <c r="D82" s="163">
        <f t="shared" si="5"/>
        <v>0</v>
      </c>
      <c r="E82" s="163">
        <f t="shared" si="5"/>
        <v>161005.79999999999</v>
      </c>
      <c r="F82" s="153" t="s">
        <v>168</v>
      </c>
      <c r="G82" s="153" t="s">
        <v>168</v>
      </c>
      <c r="H82" s="153">
        <f t="shared" si="2"/>
        <v>161005.79999999999</v>
      </c>
      <c r="I82" s="153">
        <f t="shared" si="3"/>
        <v>-161005.79999999999</v>
      </c>
      <c r="J82" s="15"/>
    </row>
    <row r="83" spans="1:10" ht="15.95" customHeight="1" x14ac:dyDescent="0.2">
      <c r="A83" s="158"/>
      <c r="B83" s="160"/>
      <c r="C83" s="162" t="s">
        <v>285</v>
      </c>
      <c r="D83" s="163">
        <f t="shared" si="5"/>
        <v>0</v>
      </c>
      <c r="E83" s="163">
        <f t="shared" si="5"/>
        <v>161005.79999999999</v>
      </c>
      <c r="F83" s="153" t="s">
        <v>168</v>
      </c>
      <c r="G83" s="153" t="s">
        <v>168</v>
      </c>
      <c r="H83" s="153">
        <f t="shared" si="2"/>
        <v>161005.79999999999</v>
      </c>
      <c r="I83" s="153">
        <f t="shared" si="3"/>
        <v>-161005.79999999999</v>
      </c>
      <c r="J83" s="15"/>
    </row>
    <row r="84" spans="1:10" ht="15.95" customHeight="1" x14ac:dyDescent="0.2">
      <c r="A84" s="158"/>
      <c r="B84" s="160"/>
      <c r="C84" s="162" t="s">
        <v>286</v>
      </c>
      <c r="D84" s="163">
        <v>0</v>
      </c>
      <c r="E84" s="164">
        <v>161005.79999999999</v>
      </c>
      <c r="F84" s="153" t="s">
        <v>168</v>
      </c>
      <c r="G84" s="153" t="s">
        <v>168</v>
      </c>
      <c r="H84" s="153">
        <f t="shared" si="2"/>
        <v>161005.79999999999</v>
      </c>
      <c r="I84" s="153">
        <f t="shared" si="3"/>
        <v>-161005.79999999999</v>
      </c>
      <c r="J84" s="15"/>
    </row>
    <row r="85" spans="1:10" ht="15.95" customHeight="1" x14ac:dyDescent="0.2">
      <c r="A85" s="155" t="s">
        <v>163</v>
      </c>
      <c r="B85" s="160"/>
      <c r="C85" s="162" t="s">
        <v>164</v>
      </c>
      <c r="D85" s="163">
        <v>700</v>
      </c>
      <c r="E85" s="163">
        <f>E91+E86+E89</f>
        <v>21300</v>
      </c>
      <c r="F85" s="153" t="s">
        <v>168</v>
      </c>
      <c r="G85" s="153" t="s">
        <v>168</v>
      </c>
      <c r="H85" s="153">
        <f t="shared" ref="H85:H112" si="6">E85</f>
        <v>21300</v>
      </c>
      <c r="I85" s="153">
        <f t="shared" ref="I85:I112" si="7">D85-H85</f>
        <v>-20600</v>
      </c>
      <c r="J85" s="15"/>
    </row>
    <row r="86" spans="1:10" ht="15.95" customHeight="1" x14ac:dyDescent="0.2">
      <c r="A86" s="165"/>
      <c r="B86" s="160"/>
      <c r="C86" s="162" t="s">
        <v>287</v>
      </c>
      <c r="D86" s="163">
        <v>0</v>
      </c>
      <c r="E86" s="163">
        <f>E87</f>
        <v>20000</v>
      </c>
      <c r="F86" s="153" t="s">
        <v>168</v>
      </c>
      <c r="G86" s="153" t="s">
        <v>168</v>
      </c>
      <c r="H86" s="153">
        <f t="shared" si="6"/>
        <v>20000</v>
      </c>
      <c r="I86" s="153">
        <f t="shared" si="7"/>
        <v>-20000</v>
      </c>
      <c r="J86" s="15"/>
    </row>
    <row r="87" spans="1:10" ht="15.95" customHeight="1" x14ac:dyDescent="0.2">
      <c r="A87" s="165"/>
      <c r="B87" s="160"/>
      <c r="C87" s="162" t="s">
        <v>208</v>
      </c>
      <c r="D87" s="163">
        <v>0</v>
      </c>
      <c r="E87" s="164">
        <v>20000</v>
      </c>
      <c r="F87" s="153" t="s">
        <v>168</v>
      </c>
      <c r="G87" s="153" t="s">
        <v>168</v>
      </c>
      <c r="H87" s="153">
        <f t="shared" si="6"/>
        <v>20000</v>
      </c>
      <c r="I87" s="153">
        <f t="shared" si="7"/>
        <v>-20000</v>
      </c>
      <c r="J87" s="15"/>
    </row>
    <row r="88" spans="1:10" ht="15.95" customHeight="1" x14ac:dyDescent="0.2">
      <c r="A88" s="158"/>
      <c r="B88" s="160"/>
      <c r="C88" s="162" t="s">
        <v>288</v>
      </c>
      <c r="D88" s="163">
        <v>0</v>
      </c>
      <c r="E88" s="164">
        <v>0</v>
      </c>
      <c r="F88" s="153" t="s">
        <v>168</v>
      </c>
      <c r="G88" s="153" t="s">
        <v>168</v>
      </c>
      <c r="H88" s="153">
        <f t="shared" si="6"/>
        <v>0</v>
      </c>
      <c r="I88" s="153">
        <f t="shared" si="7"/>
        <v>0</v>
      </c>
      <c r="J88" s="15"/>
    </row>
    <row r="89" spans="1:10" ht="15.95" customHeight="1" x14ac:dyDescent="0.2">
      <c r="A89" s="165"/>
      <c r="B89" s="160"/>
      <c r="C89" s="162" t="s">
        <v>202</v>
      </c>
      <c r="D89" s="163">
        <v>700</v>
      </c>
      <c r="E89" s="163">
        <f>E90</f>
        <v>1300</v>
      </c>
      <c r="F89" s="153" t="s">
        <v>168</v>
      </c>
      <c r="G89" s="153" t="s">
        <v>168</v>
      </c>
      <c r="H89" s="153">
        <f t="shared" si="6"/>
        <v>1300</v>
      </c>
      <c r="I89" s="153">
        <f t="shared" si="7"/>
        <v>-600</v>
      </c>
      <c r="J89" s="15"/>
    </row>
    <row r="90" spans="1:10" ht="15.95" customHeight="1" x14ac:dyDescent="0.2">
      <c r="A90" s="165"/>
      <c r="B90" s="160"/>
      <c r="C90" s="162" t="s">
        <v>203</v>
      </c>
      <c r="D90" s="163">
        <v>700</v>
      </c>
      <c r="E90" s="164">
        <v>1300</v>
      </c>
      <c r="F90" s="153" t="s">
        <v>168</v>
      </c>
      <c r="G90" s="153" t="s">
        <v>168</v>
      </c>
      <c r="H90" s="153">
        <f t="shared" si="6"/>
        <v>1300</v>
      </c>
      <c r="I90" s="153">
        <f t="shared" si="7"/>
        <v>-600</v>
      </c>
      <c r="J90" s="15"/>
    </row>
    <row r="91" spans="1:10" ht="15.95" customHeight="1" x14ac:dyDescent="0.2">
      <c r="A91" s="165"/>
      <c r="B91" s="160"/>
      <c r="C91" s="162" t="s">
        <v>165</v>
      </c>
      <c r="D91" s="163">
        <f>D92</f>
        <v>0</v>
      </c>
      <c r="E91" s="163">
        <v>0</v>
      </c>
      <c r="F91" s="153" t="s">
        <v>168</v>
      </c>
      <c r="G91" s="153" t="s">
        <v>168</v>
      </c>
      <c r="H91" s="153">
        <f t="shared" si="6"/>
        <v>0</v>
      </c>
      <c r="I91" s="153">
        <f t="shared" si="7"/>
        <v>0</v>
      </c>
      <c r="J91" s="15"/>
    </row>
    <row r="92" spans="1:10" ht="15.95" customHeight="1" x14ac:dyDescent="0.2">
      <c r="A92" s="165"/>
      <c r="B92" s="160"/>
      <c r="C92" s="162" t="s">
        <v>166</v>
      </c>
      <c r="D92" s="163">
        <v>0</v>
      </c>
      <c r="E92" s="164">
        <v>0</v>
      </c>
      <c r="F92" s="153">
        <v>0</v>
      </c>
      <c r="G92" s="153">
        <v>0</v>
      </c>
      <c r="H92" s="153">
        <f t="shared" si="6"/>
        <v>0</v>
      </c>
      <c r="I92" s="153">
        <f t="shared" si="7"/>
        <v>0</v>
      </c>
      <c r="J92" s="15"/>
    </row>
    <row r="93" spans="1:10" ht="15.95" customHeight="1" x14ac:dyDescent="0.2">
      <c r="A93" s="165"/>
      <c r="B93" s="160"/>
      <c r="C93" s="162" t="s">
        <v>289</v>
      </c>
      <c r="D93" s="163">
        <v>0</v>
      </c>
      <c r="E93" s="163">
        <f>E94</f>
        <v>0</v>
      </c>
      <c r="F93" s="153">
        <v>0</v>
      </c>
      <c r="G93" s="153">
        <v>0</v>
      </c>
      <c r="H93" s="153">
        <f t="shared" si="6"/>
        <v>0</v>
      </c>
      <c r="I93" s="153">
        <f t="shared" si="7"/>
        <v>0</v>
      </c>
      <c r="J93" s="15"/>
    </row>
    <row r="94" spans="1:10" ht="15.95" customHeight="1" x14ac:dyDescent="0.2">
      <c r="A94" s="165"/>
      <c r="B94" s="160"/>
      <c r="C94" s="166" t="s">
        <v>290</v>
      </c>
      <c r="D94" s="163">
        <v>0</v>
      </c>
      <c r="E94" s="163">
        <f>E95</f>
        <v>0</v>
      </c>
      <c r="F94" s="153">
        <v>0</v>
      </c>
      <c r="G94" s="153">
        <v>0</v>
      </c>
      <c r="H94" s="153">
        <f t="shared" si="6"/>
        <v>0</v>
      </c>
      <c r="I94" s="153">
        <f t="shared" si="7"/>
        <v>0</v>
      </c>
      <c r="J94" s="15"/>
    </row>
    <row r="95" spans="1:10" ht="15.95" customHeight="1" x14ac:dyDescent="0.2">
      <c r="A95" s="165"/>
      <c r="B95" s="160"/>
      <c r="C95" s="162" t="s">
        <v>291</v>
      </c>
      <c r="D95" s="163">
        <v>0</v>
      </c>
      <c r="E95" s="164">
        <v>0</v>
      </c>
      <c r="F95" s="153">
        <v>0</v>
      </c>
      <c r="G95" s="153">
        <v>0</v>
      </c>
      <c r="H95" s="153">
        <f t="shared" si="6"/>
        <v>0</v>
      </c>
      <c r="I95" s="153">
        <f t="shared" si="7"/>
        <v>0</v>
      </c>
      <c r="J95" s="15"/>
    </row>
    <row r="96" spans="1:10" ht="15.95" customHeight="1" x14ac:dyDescent="0.2">
      <c r="A96" s="158"/>
      <c r="B96" s="160"/>
      <c r="C96" s="162" t="s">
        <v>197</v>
      </c>
      <c r="D96" s="163">
        <f>D97+D112+D111</f>
        <v>7204300</v>
      </c>
      <c r="E96" s="163">
        <f>E97</f>
        <v>7189300</v>
      </c>
      <c r="F96" s="153">
        <v>0</v>
      </c>
      <c r="G96" s="153">
        <v>0</v>
      </c>
      <c r="H96" s="153">
        <f t="shared" si="6"/>
        <v>7189300</v>
      </c>
      <c r="I96" s="153">
        <f t="shared" si="7"/>
        <v>15000</v>
      </c>
      <c r="J96" s="15"/>
    </row>
    <row r="97" spans="1:10" ht="15.95" customHeight="1" x14ac:dyDescent="0.2">
      <c r="A97" s="158"/>
      <c r="B97" s="160"/>
      <c r="C97" s="162" t="s">
        <v>167</v>
      </c>
      <c r="D97" s="163">
        <f>D98+D101+D105</f>
        <v>7204300</v>
      </c>
      <c r="E97" s="163">
        <f>E98+E101+E105</f>
        <v>7189300</v>
      </c>
      <c r="F97" s="153" t="s">
        <v>168</v>
      </c>
      <c r="G97" s="153" t="s">
        <v>292</v>
      </c>
      <c r="H97" s="153">
        <f t="shared" si="6"/>
        <v>7189300</v>
      </c>
      <c r="I97" s="153">
        <f t="shared" si="7"/>
        <v>15000</v>
      </c>
      <c r="J97" s="15"/>
    </row>
    <row r="98" spans="1:10" ht="15.95" customHeight="1" x14ac:dyDescent="0.2">
      <c r="A98" s="158"/>
      <c r="B98" s="160"/>
      <c r="C98" s="162" t="s">
        <v>322</v>
      </c>
      <c r="D98" s="163">
        <f>D99</f>
        <v>3451100</v>
      </c>
      <c r="E98" s="163">
        <f>E99</f>
        <v>3451100</v>
      </c>
      <c r="F98" s="153" t="s">
        <v>168</v>
      </c>
      <c r="G98" s="153">
        <v>0</v>
      </c>
      <c r="H98" s="153">
        <f t="shared" si="6"/>
        <v>3451100</v>
      </c>
      <c r="I98" s="153">
        <f t="shared" si="7"/>
        <v>0</v>
      </c>
      <c r="J98" s="15"/>
    </row>
    <row r="99" spans="1:10" ht="15.95" customHeight="1" x14ac:dyDescent="0.2">
      <c r="A99" s="158"/>
      <c r="B99" s="160"/>
      <c r="C99" s="162" t="s">
        <v>321</v>
      </c>
      <c r="D99" s="163">
        <f>D100</f>
        <v>3451100</v>
      </c>
      <c r="E99" s="163">
        <f>E100</f>
        <v>3451100</v>
      </c>
      <c r="F99" s="153" t="s">
        <v>168</v>
      </c>
      <c r="G99" s="153">
        <v>0</v>
      </c>
      <c r="H99" s="153">
        <f t="shared" si="6"/>
        <v>3451100</v>
      </c>
      <c r="I99" s="153">
        <f t="shared" si="7"/>
        <v>0</v>
      </c>
      <c r="J99" s="15"/>
    </row>
    <row r="100" spans="1:10" ht="25.5" customHeight="1" x14ac:dyDescent="0.2">
      <c r="A100" s="155" t="s">
        <v>169</v>
      </c>
      <c r="B100" s="160"/>
      <c r="C100" s="162" t="s">
        <v>320</v>
      </c>
      <c r="D100" s="163">
        <v>3451100</v>
      </c>
      <c r="E100" s="164">
        <v>3451100</v>
      </c>
      <c r="F100" s="153" t="s">
        <v>168</v>
      </c>
      <c r="G100" s="153">
        <v>0</v>
      </c>
      <c r="H100" s="153">
        <f t="shared" si="6"/>
        <v>3451100</v>
      </c>
      <c r="I100" s="153">
        <f t="shared" si="7"/>
        <v>0</v>
      </c>
      <c r="J100" s="15"/>
    </row>
    <row r="101" spans="1:10" ht="15.95" customHeight="1" x14ac:dyDescent="0.2">
      <c r="A101" s="155"/>
      <c r="B101" s="160"/>
      <c r="C101" s="162" t="s">
        <v>319</v>
      </c>
      <c r="D101" s="163">
        <f>D102+D104</f>
        <v>416600</v>
      </c>
      <c r="E101" s="163">
        <f>E102+E104</f>
        <v>416600</v>
      </c>
      <c r="F101" s="153" t="s">
        <v>168</v>
      </c>
      <c r="G101" s="153" t="s">
        <v>168</v>
      </c>
      <c r="H101" s="153">
        <f t="shared" si="6"/>
        <v>416600</v>
      </c>
      <c r="I101" s="153">
        <f t="shared" si="7"/>
        <v>0</v>
      </c>
      <c r="J101" s="15"/>
    </row>
    <row r="102" spans="1:10" ht="15.95" customHeight="1" x14ac:dyDescent="0.2">
      <c r="A102" s="155"/>
      <c r="B102" s="160"/>
      <c r="C102" s="162" t="s">
        <v>318</v>
      </c>
      <c r="D102" s="163">
        <v>416400</v>
      </c>
      <c r="E102" s="163">
        <f>E103</f>
        <v>416400</v>
      </c>
      <c r="F102" s="153" t="s">
        <v>168</v>
      </c>
      <c r="G102" s="153" t="s">
        <v>168</v>
      </c>
      <c r="H102" s="153">
        <f t="shared" si="6"/>
        <v>416400</v>
      </c>
      <c r="I102" s="153">
        <f t="shared" si="7"/>
        <v>0</v>
      </c>
      <c r="J102" s="15"/>
    </row>
    <row r="103" spans="1:10" ht="33" customHeight="1" x14ac:dyDescent="0.2">
      <c r="A103" s="167" t="s">
        <v>198</v>
      </c>
      <c r="B103" s="160"/>
      <c r="C103" s="162" t="s">
        <v>317</v>
      </c>
      <c r="D103" s="163">
        <v>416400</v>
      </c>
      <c r="E103" s="164">
        <v>416400</v>
      </c>
      <c r="F103" s="153" t="s">
        <v>168</v>
      </c>
      <c r="G103" s="153" t="s">
        <v>168</v>
      </c>
      <c r="H103" s="153">
        <f t="shared" si="6"/>
        <v>416400</v>
      </c>
      <c r="I103" s="153">
        <f t="shared" si="7"/>
        <v>0</v>
      </c>
      <c r="J103" s="15"/>
    </row>
    <row r="104" spans="1:10" ht="36.75" customHeight="1" x14ac:dyDescent="0.2">
      <c r="A104" s="168" t="s">
        <v>199</v>
      </c>
      <c r="B104" s="160"/>
      <c r="C104" s="162" t="s">
        <v>316</v>
      </c>
      <c r="D104" s="163">
        <v>200</v>
      </c>
      <c r="E104" s="164">
        <v>200</v>
      </c>
      <c r="F104" s="153" t="s">
        <v>168</v>
      </c>
      <c r="G104" s="153" t="s">
        <v>168</v>
      </c>
      <c r="H104" s="153">
        <f t="shared" si="6"/>
        <v>200</v>
      </c>
      <c r="I104" s="153">
        <f t="shared" si="7"/>
        <v>0</v>
      </c>
      <c r="J104" s="15"/>
    </row>
    <row r="105" spans="1:10" ht="15.95" customHeight="1" x14ac:dyDescent="0.2">
      <c r="A105" s="168"/>
      <c r="B105" s="160"/>
      <c r="C105" s="162" t="s">
        <v>315</v>
      </c>
      <c r="D105" s="163">
        <f>D107+D106</f>
        <v>3336600</v>
      </c>
      <c r="E105" s="163">
        <f>E106+E108</f>
        <v>3321600</v>
      </c>
      <c r="F105" s="153">
        <v>0</v>
      </c>
      <c r="G105" s="153">
        <v>0</v>
      </c>
      <c r="H105" s="153">
        <f t="shared" si="6"/>
        <v>3321600</v>
      </c>
      <c r="I105" s="153">
        <f t="shared" si="7"/>
        <v>15000</v>
      </c>
      <c r="J105" s="15"/>
    </row>
    <row r="106" spans="1:10" ht="54.75" customHeight="1" x14ac:dyDescent="0.2">
      <c r="A106" s="168" t="s">
        <v>293</v>
      </c>
      <c r="B106" s="160"/>
      <c r="C106" s="162" t="s">
        <v>314</v>
      </c>
      <c r="D106" s="163">
        <v>1976600</v>
      </c>
      <c r="E106" s="164">
        <v>1961600</v>
      </c>
      <c r="F106" s="153">
        <v>0</v>
      </c>
      <c r="G106" s="153">
        <v>0</v>
      </c>
      <c r="H106" s="153">
        <f t="shared" si="6"/>
        <v>1961600</v>
      </c>
      <c r="I106" s="153">
        <f t="shared" si="7"/>
        <v>15000</v>
      </c>
      <c r="J106" s="15"/>
    </row>
    <row r="107" spans="1:10" ht="45" customHeight="1" x14ac:dyDescent="0.2">
      <c r="A107" s="167" t="s">
        <v>294</v>
      </c>
      <c r="B107" s="160"/>
      <c r="C107" s="162" t="s">
        <v>313</v>
      </c>
      <c r="D107" s="163">
        <f>D108</f>
        <v>1360000</v>
      </c>
      <c r="E107" s="163">
        <v>1360000</v>
      </c>
      <c r="F107" s="153">
        <v>0</v>
      </c>
      <c r="G107" s="153">
        <v>0</v>
      </c>
      <c r="H107" s="153">
        <f t="shared" si="6"/>
        <v>1360000</v>
      </c>
      <c r="I107" s="153">
        <f t="shared" si="7"/>
        <v>0</v>
      </c>
      <c r="J107" s="15"/>
    </row>
    <row r="108" spans="1:10" ht="15.95" customHeight="1" x14ac:dyDescent="0.2">
      <c r="A108" s="167"/>
      <c r="B108" s="160"/>
      <c r="C108" s="162" t="s">
        <v>312</v>
      </c>
      <c r="D108" s="163">
        <v>1360000</v>
      </c>
      <c r="E108" s="164">
        <v>1360000</v>
      </c>
      <c r="F108" s="153">
        <v>0</v>
      </c>
      <c r="G108" s="153">
        <v>0</v>
      </c>
      <c r="H108" s="153">
        <f t="shared" si="6"/>
        <v>1360000</v>
      </c>
      <c r="I108" s="153">
        <f t="shared" si="7"/>
        <v>0</v>
      </c>
      <c r="J108" s="15"/>
    </row>
    <row r="109" spans="1:10" ht="21" customHeight="1" x14ac:dyDescent="0.2">
      <c r="A109" s="167" t="s">
        <v>295</v>
      </c>
      <c r="B109" s="160"/>
      <c r="C109" s="162" t="s">
        <v>311</v>
      </c>
      <c r="D109" s="163">
        <v>0</v>
      </c>
      <c r="E109" s="163">
        <f>E110</f>
        <v>0</v>
      </c>
      <c r="F109" s="153">
        <v>0</v>
      </c>
      <c r="G109" s="153">
        <v>0</v>
      </c>
      <c r="H109" s="153">
        <f t="shared" si="6"/>
        <v>0</v>
      </c>
      <c r="I109" s="153">
        <f t="shared" si="7"/>
        <v>0</v>
      </c>
      <c r="J109" s="15"/>
    </row>
    <row r="110" spans="1:10" ht="15.95" customHeight="1" x14ac:dyDescent="0.2">
      <c r="A110" s="168"/>
      <c r="B110" s="169"/>
      <c r="C110" s="162" t="s">
        <v>310</v>
      </c>
      <c r="D110" s="163">
        <v>0</v>
      </c>
      <c r="E110" s="164">
        <v>0</v>
      </c>
      <c r="F110" s="153">
        <v>0</v>
      </c>
      <c r="G110" s="153">
        <v>0</v>
      </c>
      <c r="H110" s="153">
        <f t="shared" si="6"/>
        <v>0</v>
      </c>
      <c r="I110" s="153">
        <f t="shared" si="7"/>
        <v>0</v>
      </c>
      <c r="J110" s="15"/>
    </row>
    <row r="111" spans="1:10" ht="57" customHeight="1" x14ac:dyDescent="0.2">
      <c r="A111" s="168" t="s">
        <v>296</v>
      </c>
      <c r="B111" s="170"/>
      <c r="C111" s="162" t="s">
        <v>309</v>
      </c>
      <c r="D111" s="153">
        <v>0</v>
      </c>
      <c r="E111" s="156">
        <v>0</v>
      </c>
      <c r="F111" s="153">
        <v>0</v>
      </c>
      <c r="G111" s="153">
        <v>0</v>
      </c>
      <c r="H111" s="153">
        <f t="shared" si="6"/>
        <v>0</v>
      </c>
      <c r="I111" s="153">
        <f t="shared" si="7"/>
        <v>0</v>
      </c>
      <c r="J111" s="15"/>
    </row>
    <row r="112" spans="1:10" ht="45" customHeight="1" x14ac:dyDescent="0.2">
      <c r="A112" s="171" t="s">
        <v>297</v>
      </c>
      <c r="B112" s="172"/>
      <c r="C112" s="162" t="s">
        <v>308</v>
      </c>
      <c r="D112" s="153">
        <v>0</v>
      </c>
      <c r="E112" s="156">
        <v>0</v>
      </c>
      <c r="F112" s="153">
        <v>0</v>
      </c>
      <c r="G112" s="153">
        <v>0</v>
      </c>
      <c r="H112" s="153">
        <f t="shared" si="6"/>
        <v>0</v>
      </c>
      <c r="I112" s="153">
        <f t="shared" si="7"/>
        <v>0</v>
      </c>
      <c r="J112" s="15"/>
    </row>
    <row r="113" spans="1:10" x14ac:dyDescent="0.2">
      <c r="A113" s="173"/>
      <c r="B113" s="174"/>
      <c r="C113" s="175"/>
      <c r="D113" s="176">
        <f>D100-E100</f>
        <v>0</v>
      </c>
      <c r="E113" s="176"/>
      <c r="F113" s="176"/>
      <c r="G113" s="176"/>
      <c r="H113" s="176"/>
      <c r="I113" s="176"/>
      <c r="J113" s="15"/>
    </row>
    <row r="114" spans="1:10" x14ac:dyDescent="0.2">
      <c r="A114" s="173"/>
      <c r="B114" s="174"/>
      <c r="C114" s="175"/>
      <c r="D114" s="176"/>
      <c r="E114" s="176"/>
      <c r="F114" s="176"/>
      <c r="G114" s="176"/>
      <c r="H114" s="176"/>
      <c r="I114" s="176"/>
      <c r="J114" s="15"/>
    </row>
    <row r="115" spans="1:10" x14ac:dyDescent="0.2">
      <c r="A115" s="177"/>
      <c r="B115" s="178"/>
      <c r="C115" s="179"/>
      <c r="D115" s="42"/>
      <c r="E115" s="42"/>
      <c r="F115" s="42"/>
      <c r="G115" s="42"/>
      <c r="H115" s="42"/>
      <c r="I115" s="42"/>
      <c r="J115" s="15"/>
    </row>
    <row r="116" spans="1:10" x14ac:dyDescent="0.2">
      <c r="A116" s="177"/>
      <c r="B116" s="178"/>
      <c r="C116" s="179"/>
      <c r="D116" s="42"/>
      <c r="E116" s="42"/>
      <c r="F116" s="42"/>
      <c r="G116" s="42"/>
      <c r="H116" s="42"/>
      <c r="I116" s="42"/>
      <c r="J116" s="15"/>
    </row>
    <row r="117" spans="1:10" x14ac:dyDescent="0.2">
      <c r="A117" s="177"/>
      <c r="B117" s="178"/>
      <c r="C117" s="179"/>
      <c r="D117" s="42"/>
      <c r="E117" s="42"/>
      <c r="F117" s="42"/>
      <c r="G117" s="42"/>
      <c r="H117" s="42"/>
      <c r="I117" s="42"/>
      <c r="J117" s="15"/>
    </row>
    <row r="118" spans="1:10" x14ac:dyDescent="0.2">
      <c r="A118" s="177"/>
      <c r="B118" s="178"/>
      <c r="C118" s="179"/>
      <c r="D118" s="42"/>
      <c r="E118" s="42"/>
      <c r="F118" s="42"/>
      <c r="G118" s="42"/>
      <c r="H118" s="42"/>
      <c r="I118" s="42"/>
      <c r="J118" s="15"/>
    </row>
    <row r="119" spans="1:10" x14ac:dyDescent="0.2">
      <c r="A119" s="177"/>
      <c r="B119" s="178"/>
      <c r="C119" s="179"/>
      <c r="D119" s="42"/>
      <c r="E119" s="42"/>
      <c r="F119" s="42"/>
      <c r="G119" s="42"/>
      <c r="H119" s="42"/>
      <c r="I119" s="42"/>
      <c r="J119" s="15"/>
    </row>
    <row r="120" spans="1:10" x14ac:dyDescent="0.2">
      <c r="A120" s="177"/>
      <c r="B120" s="178"/>
      <c r="C120" s="179"/>
      <c r="D120" s="42"/>
      <c r="E120" s="42"/>
      <c r="F120" s="42"/>
      <c r="G120" s="42"/>
      <c r="H120" s="42"/>
      <c r="I120" s="42"/>
      <c r="J120" s="15"/>
    </row>
    <row r="121" spans="1:10" x14ac:dyDescent="0.2">
      <c r="A121" s="177"/>
      <c r="B121" s="178"/>
      <c r="C121" s="179"/>
      <c r="D121" s="42"/>
      <c r="E121" s="42"/>
      <c r="F121" s="42"/>
      <c r="G121" s="42"/>
      <c r="H121" s="42"/>
      <c r="I121" s="42"/>
      <c r="J121" s="15"/>
    </row>
    <row r="122" spans="1:10" x14ac:dyDescent="0.2">
      <c r="A122" s="177"/>
      <c r="B122" s="178"/>
      <c r="C122" s="179"/>
      <c r="D122" s="42"/>
      <c r="E122" s="42"/>
      <c r="F122" s="42"/>
      <c r="G122" s="42"/>
      <c r="H122" s="42"/>
      <c r="I122" s="42"/>
      <c r="J122" s="15"/>
    </row>
    <row r="123" spans="1:10" x14ac:dyDescent="0.2">
      <c r="A123" s="177"/>
      <c r="B123" s="178"/>
      <c r="C123" s="179"/>
      <c r="D123" s="42"/>
      <c r="E123" s="42"/>
      <c r="F123" s="42"/>
      <c r="G123" s="42"/>
      <c r="H123" s="42"/>
      <c r="I123" s="42"/>
      <c r="J123" s="15"/>
    </row>
    <row r="124" spans="1:10" x14ac:dyDescent="0.2">
      <c r="A124" s="177"/>
      <c r="B124" s="178"/>
      <c r="C124" s="179"/>
      <c r="D124" s="42"/>
      <c r="E124" s="42"/>
      <c r="F124" s="42"/>
      <c r="G124" s="42"/>
      <c r="H124" s="42"/>
      <c r="I124" s="42"/>
      <c r="J124" s="15"/>
    </row>
    <row r="125" spans="1:10" x14ac:dyDescent="0.2">
      <c r="A125" s="177"/>
      <c r="B125" s="178"/>
      <c r="C125" s="179"/>
      <c r="D125" s="42"/>
      <c r="E125" s="42"/>
      <c r="F125" s="42"/>
      <c r="G125" s="42"/>
      <c r="H125" s="42"/>
      <c r="I125" s="42"/>
      <c r="J125" s="15"/>
    </row>
    <row r="126" spans="1:10" x14ac:dyDescent="0.2">
      <c r="A126" s="177"/>
      <c r="B126" s="178"/>
      <c r="C126" s="179"/>
      <c r="D126" s="42"/>
      <c r="E126" s="42"/>
      <c r="F126" s="42"/>
      <c r="G126" s="42"/>
      <c r="H126" s="42"/>
      <c r="I126" s="42"/>
      <c r="J126" s="15"/>
    </row>
    <row r="127" spans="1:10" x14ac:dyDescent="0.2">
      <c r="A127" s="177"/>
      <c r="B127" s="178"/>
      <c r="C127" s="179"/>
      <c r="D127" s="42"/>
      <c r="E127" s="42"/>
      <c r="F127" s="42"/>
      <c r="G127" s="42"/>
      <c r="H127" s="42"/>
      <c r="I127" s="42"/>
      <c r="J127" s="15"/>
    </row>
    <row r="128" spans="1:10" x14ac:dyDescent="0.2">
      <c r="A128" s="177"/>
      <c r="B128" s="178"/>
      <c r="C128" s="179"/>
      <c r="D128" s="42"/>
      <c r="E128" s="42"/>
      <c r="F128" s="42"/>
      <c r="G128" s="42"/>
      <c r="H128" s="42"/>
      <c r="I128" s="42"/>
      <c r="J128" s="15"/>
    </row>
    <row r="129" spans="1:10" x14ac:dyDescent="0.2">
      <c r="A129" s="91"/>
      <c r="B129" s="180"/>
      <c r="C129" s="126"/>
      <c r="D129" s="181"/>
      <c r="E129" s="181"/>
      <c r="F129" s="181"/>
      <c r="G129" s="181"/>
      <c r="H129" s="182"/>
      <c r="I129" s="181"/>
      <c r="J129" s="15"/>
    </row>
    <row r="130" spans="1:10" x14ac:dyDescent="0.2">
      <c r="A130" s="91"/>
      <c r="B130" s="180"/>
      <c r="C130" s="126"/>
      <c r="D130" s="181"/>
      <c r="E130" s="181"/>
      <c r="F130" s="181"/>
      <c r="G130" s="181"/>
      <c r="H130" s="182"/>
      <c r="I130" s="181"/>
      <c r="J130" s="15"/>
    </row>
    <row r="131" spans="1:10" ht="15" x14ac:dyDescent="0.25">
      <c r="B131" s="90"/>
      <c r="C131" s="91"/>
      <c r="D131" s="182"/>
      <c r="E131" s="182"/>
      <c r="F131" s="182"/>
      <c r="G131" s="182"/>
      <c r="H131" s="15"/>
      <c r="I131" s="182"/>
      <c r="J131" s="15"/>
    </row>
    <row r="132" spans="1:10" x14ac:dyDescent="0.2">
      <c r="B132" s="38"/>
      <c r="C132" s="200"/>
      <c r="D132" s="15"/>
      <c r="E132" s="15"/>
      <c r="F132" s="15"/>
      <c r="G132" s="15"/>
      <c r="H132" s="15"/>
      <c r="I132" s="15"/>
      <c r="J132" s="15"/>
    </row>
    <row r="133" spans="1:10" x14ac:dyDescent="0.2">
      <c r="A133" s="91"/>
      <c r="B133" s="126"/>
      <c r="C133" s="126"/>
      <c r="D133" s="181"/>
      <c r="E133" s="181"/>
      <c r="F133" s="183"/>
      <c r="G133" s="181"/>
      <c r="H133" s="181"/>
      <c r="I133" s="181"/>
      <c r="J133" s="15"/>
    </row>
    <row r="134" spans="1:10" x14ac:dyDescent="0.2">
      <c r="B134" s="126"/>
      <c r="C134" s="126"/>
      <c r="D134" s="181"/>
      <c r="E134" s="181"/>
      <c r="F134" s="42"/>
      <c r="G134" s="181"/>
      <c r="H134" s="181"/>
      <c r="I134" s="181"/>
      <c r="J134" s="15"/>
    </row>
    <row r="135" spans="1:10" x14ac:dyDescent="0.2">
      <c r="A135" s="126"/>
      <c r="B135" s="126"/>
      <c r="C135" s="126"/>
      <c r="D135" s="181"/>
      <c r="E135" s="181"/>
      <c r="F135" s="181"/>
      <c r="G135" s="181"/>
      <c r="H135" s="181"/>
      <c r="I135" s="181"/>
      <c r="J135" s="15"/>
    </row>
    <row r="136" spans="1:10" x14ac:dyDescent="0.2">
      <c r="A136" s="91"/>
      <c r="B136" s="126"/>
      <c r="C136" s="126"/>
      <c r="D136" s="181"/>
      <c r="E136" s="181"/>
      <c r="F136" s="181"/>
      <c r="G136" s="181"/>
      <c r="H136" s="181"/>
      <c r="I136" s="181"/>
      <c r="J136" s="15"/>
    </row>
    <row r="137" spans="1:10" x14ac:dyDescent="0.2">
      <c r="A137" s="91"/>
      <c r="B137" s="126"/>
      <c r="C137" s="126"/>
      <c r="D137" s="181"/>
      <c r="E137" s="181"/>
      <c r="F137" s="181"/>
      <c r="G137" s="181"/>
      <c r="H137" s="181"/>
      <c r="I137" s="181"/>
      <c r="J137" s="15"/>
    </row>
    <row r="138" spans="1:10" x14ac:dyDescent="0.2">
      <c r="A138" s="184"/>
      <c r="B138" s="184"/>
      <c r="C138" s="184"/>
      <c r="D138" s="181"/>
      <c r="E138" s="181"/>
      <c r="F138" s="181"/>
      <c r="G138" s="181"/>
      <c r="H138" s="181"/>
      <c r="I138" s="181"/>
      <c r="J138" s="15"/>
    </row>
    <row r="139" spans="1:10" x14ac:dyDescent="0.2">
      <c r="A139" s="39"/>
      <c r="B139" s="40"/>
      <c r="C139" s="40"/>
      <c r="D139" s="42"/>
      <c r="E139" s="42"/>
      <c r="F139" s="42"/>
      <c r="G139" s="42"/>
      <c r="H139" s="42"/>
      <c r="I139" s="42"/>
      <c r="J139" s="15"/>
    </row>
    <row r="140" spans="1:10" x14ac:dyDescent="0.2">
      <c r="A140" s="39"/>
      <c r="B140" s="40"/>
      <c r="C140" s="40"/>
      <c r="D140" s="42"/>
      <c r="E140" s="42"/>
      <c r="F140" s="42"/>
      <c r="G140" s="42"/>
      <c r="H140" s="42"/>
      <c r="I140" s="42"/>
      <c r="J140" s="15"/>
    </row>
    <row r="141" spans="1:10" x14ac:dyDescent="0.2">
      <c r="A141" s="39"/>
      <c r="B141" s="40"/>
      <c r="C141" s="179"/>
      <c r="D141" s="42"/>
      <c r="E141" s="42"/>
      <c r="F141" s="42"/>
      <c r="G141" s="42"/>
      <c r="H141" s="42"/>
      <c r="I141" s="42"/>
      <c r="J141" s="15"/>
    </row>
    <row r="142" spans="1:10" x14ac:dyDescent="0.2">
      <c r="A142" s="39"/>
      <c r="B142" s="40"/>
      <c r="C142" s="179"/>
      <c r="D142" s="42"/>
      <c r="E142" s="42"/>
      <c r="F142" s="42"/>
      <c r="G142" s="42"/>
      <c r="H142" s="42"/>
      <c r="I142" s="42"/>
      <c r="J142" s="15"/>
    </row>
    <row r="143" spans="1:10" x14ac:dyDescent="0.2">
      <c r="A143" s="39"/>
      <c r="B143" s="41"/>
      <c r="C143" s="179"/>
      <c r="D143" s="42"/>
      <c r="E143" s="42"/>
      <c r="F143" s="42"/>
      <c r="G143" s="42"/>
      <c r="H143" s="42"/>
      <c r="I143" s="42"/>
      <c r="J143" s="15"/>
    </row>
    <row r="144" spans="1:10" x14ac:dyDescent="0.2">
      <c r="A144" s="39"/>
      <c r="B144" s="41"/>
      <c r="C144" s="179"/>
      <c r="D144" s="42"/>
      <c r="E144" s="42"/>
      <c r="F144" s="42"/>
      <c r="G144" s="42"/>
      <c r="H144" s="42"/>
      <c r="I144" s="42"/>
      <c r="J144" s="15"/>
    </row>
    <row r="145" spans="1:10" x14ac:dyDescent="0.2">
      <c r="A145" s="39"/>
      <c r="B145" s="41"/>
      <c r="C145" s="179"/>
      <c r="D145" s="42"/>
      <c r="E145" s="42"/>
      <c r="F145" s="42"/>
      <c r="G145" s="42"/>
      <c r="H145" s="42"/>
      <c r="I145" s="42"/>
      <c r="J145" s="15"/>
    </row>
    <row r="146" spans="1:10" x14ac:dyDescent="0.2">
      <c r="A146" s="39"/>
      <c r="B146" s="41"/>
      <c r="C146" s="179"/>
      <c r="D146" s="42"/>
      <c r="E146" s="42"/>
      <c r="F146" s="42"/>
      <c r="G146" s="42"/>
      <c r="H146" s="42"/>
      <c r="I146" s="42"/>
      <c r="J146" s="15"/>
    </row>
    <row r="147" spans="1:10" x14ac:dyDescent="0.2">
      <c r="A147" s="39"/>
      <c r="B147" s="40"/>
      <c r="C147" s="179"/>
      <c r="D147" s="42"/>
      <c r="E147" s="42"/>
      <c r="F147" s="42"/>
      <c r="G147" s="42"/>
      <c r="H147" s="42"/>
      <c r="I147" s="42"/>
      <c r="J147" s="15"/>
    </row>
    <row r="148" spans="1:10" x14ac:dyDescent="0.2">
      <c r="A148" s="39"/>
      <c r="B148" s="40"/>
      <c r="C148" s="179"/>
      <c r="D148" s="42"/>
      <c r="E148" s="42"/>
      <c r="F148" s="42"/>
      <c r="G148" s="42"/>
      <c r="H148" s="42"/>
      <c r="I148" s="42"/>
      <c r="J148" s="15"/>
    </row>
    <row r="149" spans="1:10" x14ac:dyDescent="0.2">
      <c r="A149" s="39"/>
      <c r="B149" s="40"/>
      <c r="C149" s="179"/>
      <c r="D149" s="42"/>
      <c r="E149" s="42"/>
      <c r="F149" s="42"/>
      <c r="G149" s="42"/>
      <c r="H149" s="42"/>
      <c r="I149" s="42"/>
      <c r="J149" s="15"/>
    </row>
    <row r="150" spans="1:10" x14ac:dyDescent="0.2">
      <c r="A150" s="39"/>
      <c r="B150" s="40"/>
      <c r="C150" s="179"/>
      <c r="D150" s="42"/>
      <c r="E150" s="42"/>
      <c r="F150" s="42"/>
      <c r="G150" s="42"/>
      <c r="H150" s="42"/>
      <c r="I150" s="42"/>
      <c r="J150" s="15"/>
    </row>
    <row r="151" spans="1:10" x14ac:dyDescent="0.2">
      <c r="A151" s="39"/>
      <c r="B151" s="40"/>
      <c r="C151" s="179"/>
      <c r="D151" s="42"/>
      <c r="E151" s="42"/>
      <c r="F151" s="42"/>
      <c r="G151" s="42"/>
      <c r="H151" s="42"/>
      <c r="I151" s="42"/>
      <c r="J151" s="15"/>
    </row>
    <row r="152" spans="1:10" x14ac:dyDescent="0.2">
      <c r="A152" s="39"/>
      <c r="B152" s="40"/>
      <c r="C152" s="179"/>
      <c r="D152" s="42"/>
      <c r="E152" s="42"/>
      <c r="F152" s="42"/>
      <c r="G152" s="42"/>
      <c r="H152" s="42"/>
      <c r="I152" s="42"/>
      <c r="J152" s="15"/>
    </row>
    <row r="153" spans="1:10" x14ac:dyDescent="0.2">
      <c r="A153" s="39"/>
      <c r="B153" s="40"/>
      <c r="C153" s="179"/>
      <c r="D153" s="42"/>
      <c r="E153" s="42"/>
      <c r="F153" s="42"/>
      <c r="G153" s="42"/>
      <c r="H153" s="42"/>
      <c r="I153" s="42"/>
      <c r="J153" s="15"/>
    </row>
    <row r="154" spans="1:10" x14ac:dyDescent="0.2">
      <c r="A154" s="39"/>
      <c r="B154" s="40"/>
      <c r="C154" s="179"/>
      <c r="D154" s="42"/>
      <c r="E154" s="42"/>
      <c r="F154" s="42"/>
      <c r="G154" s="42"/>
      <c r="H154" s="42"/>
      <c r="I154" s="42"/>
      <c r="J154" s="15"/>
    </row>
    <row r="155" spans="1:10" x14ac:dyDescent="0.2">
      <c r="A155" s="39"/>
      <c r="B155" s="40"/>
      <c r="C155" s="179"/>
      <c r="D155" s="42"/>
      <c r="E155" s="42"/>
      <c r="F155" s="42"/>
      <c r="G155" s="42"/>
      <c r="H155" s="42"/>
      <c r="I155" s="42"/>
      <c r="J155" s="15"/>
    </row>
    <row r="156" spans="1:10" x14ac:dyDescent="0.2">
      <c r="A156" s="39"/>
      <c r="B156" s="40"/>
      <c r="C156" s="179"/>
      <c r="D156" s="42"/>
      <c r="E156" s="42"/>
      <c r="F156" s="42"/>
      <c r="G156" s="42"/>
      <c r="H156" s="42"/>
      <c r="I156" s="42"/>
      <c r="J156" s="15"/>
    </row>
    <row r="157" spans="1:10" x14ac:dyDescent="0.2">
      <c r="A157" s="39"/>
      <c r="B157" s="40"/>
      <c r="C157" s="179"/>
      <c r="D157" s="42"/>
      <c r="E157" s="42"/>
      <c r="F157" s="42"/>
      <c r="G157" s="42"/>
      <c r="H157" s="42"/>
      <c r="I157" s="42"/>
      <c r="J157" s="15"/>
    </row>
    <row r="158" spans="1:10" x14ac:dyDescent="0.2">
      <c r="A158" s="39"/>
      <c r="B158" s="40"/>
      <c r="C158" s="179"/>
      <c r="D158" s="42"/>
      <c r="E158" s="42"/>
      <c r="F158" s="42"/>
      <c r="G158" s="42"/>
      <c r="H158" s="42"/>
      <c r="I158" s="42"/>
      <c r="J158" s="15"/>
    </row>
    <row r="159" spans="1:10" x14ac:dyDescent="0.2">
      <c r="A159" s="39"/>
      <c r="B159" s="40"/>
      <c r="C159" s="179"/>
      <c r="D159" s="42"/>
      <c r="E159" s="42"/>
      <c r="F159" s="42"/>
      <c r="G159" s="42"/>
      <c r="H159" s="182"/>
      <c r="I159" s="42"/>
      <c r="J159" s="15"/>
    </row>
    <row r="160" spans="1:10" x14ac:dyDescent="0.2">
      <c r="A160" s="39"/>
      <c r="B160" s="40"/>
      <c r="C160" s="179"/>
      <c r="D160" s="179"/>
      <c r="E160" s="185"/>
      <c r="F160" s="179"/>
      <c r="G160" s="179"/>
      <c r="H160" s="92"/>
      <c r="I160" s="179"/>
    </row>
    <row r="161" spans="1:9" x14ac:dyDescent="0.2">
      <c r="A161" s="91"/>
      <c r="B161" s="126"/>
      <c r="C161" s="126"/>
      <c r="D161" s="186"/>
      <c r="E161" s="187"/>
      <c r="F161" s="188"/>
      <c r="G161" s="186"/>
      <c r="H161" s="186"/>
      <c r="I161" s="186"/>
    </row>
    <row r="162" spans="1:9" x14ac:dyDescent="0.2">
      <c r="B162" s="126"/>
      <c r="C162" s="126"/>
      <c r="D162" s="186"/>
      <c r="E162" s="187"/>
      <c r="F162" s="179"/>
      <c r="G162" s="186"/>
      <c r="H162" s="186"/>
      <c r="I162" s="186"/>
    </row>
    <row r="163" spans="1:9" x14ac:dyDescent="0.2">
      <c r="A163" s="126"/>
      <c r="B163" s="126"/>
      <c r="C163" s="126"/>
      <c r="D163" s="186"/>
      <c r="E163" s="187"/>
      <c r="F163" s="186"/>
      <c r="G163" s="186"/>
      <c r="H163" s="186"/>
      <c r="I163" s="186"/>
    </row>
    <row r="164" spans="1:9" x14ac:dyDescent="0.2">
      <c r="A164" s="91"/>
      <c r="B164" s="126"/>
      <c r="C164" s="126"/>
      <c r="D164" s="186"/>
      <c r="E164" s="187"/>
      <c r="F164" s="186"/>
      <c r="G164" s="186"/>
      <c r="H164" s="186"/>
      <c r="I164" s="186"/>
    </row>
    <row r="165" spans="1:9" x14ac:dyDescent="0.2">
      <c r="A165" s="91"/>
      <c r="B165" s="126"/>
      <c r="C165" s="126"/>
      <c r="D165" s="186"/>
      <c r="E165" s="187"/>
      <c r="F165" s="186"/>
      <c r="G165" s="186"/>
      <c r="H165" s="186"/>
      <c r="I165" s="186"/>
    </row>
    <row r="166" spans="1:9" x14ac:dyDescent="0.2">
      <c r="A166" s="184"/>
      <c r="B166" s="184"/>
      <c r="C166" s="184"/>
      <c r="D166" s="186"/>
      <c r="E166" s="187"/>
      <c r="F166" s="186"/>
      <c r="G166" s="186"/>
      <c r="H166" s="186"/>
      <c r="I166" s="186"/>
    </row>
    <row r="167" spans="1:9" x14ac:dyDescent="0.2">
      <c r="A167" s="39"/>
      <c r="B167" s="40"/>
      <c r="C167" s="179"/>
      <c r="D167" s="179"/>
      <c r="E167" s="185"/>
      <c r="F167" s="179"/>
      <c r="G167" s="179"/>
      <c r="H167" s="179"/>
      <c r="I167" s="179"/>
    </row>
    <row r="168" spans="1:9" x14ac:dyDescent="0.2">
      <c r="A168" s="39"/>
      <c r="B168" s="40"/>
      <c r="C168" s="179"/>
      <c r="D168" s="179"/>
      <c r="E168" s="185"/>
      <c r="F168" s="179"/>
      <c r="G168" s="179"/>
      <c r="H168" s="179"/>
      <c r="I168" s="179"/>
    </row>
    <row r="169" spans="1:9" x14ac:dyDescent="0.2">
      <c r="A169" s="39"/>
      <c r="B169" s="40"/>
      <c r="C169" s="179"/>
      <c r="D169" s="179"/>
      <c r="E169" s="185"/>
      <c r="F169" s="179"/>
      <c r="G169" s="179"/>
      <c r="H169" s="179"/>
      <c r="I169" s="179"/>
    </row>
    <row r="170" spans="1:9" x14ac:dyDescent="0.2">
      <c r="A170" s="39"/>
      <c r="B170" s="40"/>
      <c r="C170" s="179"/>
      <c r="D170" s="179"/>
      <c r="E170" s="185"/>
      <c r="F170" s="179"/>
      <c r="G170" s="179"/>
      <c r="H170" s="179"/>
      <c r="I170" s="179"/>
    </row>
    <row r="171" spans="1:9" x14ac:dyDescent="0.2">
      <c r="A171" s="39"/>
      <c r="B171" s="40"/>
      <c r="C171" s="179"/>
      <c r="D171" s="179"/>
      <c r="E171" s="185"/>
      <c r="F171" s="179"/>
      <c r="G171" s="179"/>
      <c r="H171" s="179"/>
      <c r="I171" s="179"/>
    </row>
    <row r="172" spans="1:9" x14ac:dyDescent="0.2">
      <c r="A172" s="189"/>
      <c r="B172" s="189"/>
      <c r="C172" s="179"/>
      <c r="D172" s="179"/>
      <c r="E172" s="185"/>
      <c r="F172" s="179"/>
      <c r="G172" s="179"/>
      <c r="H172" s="179"/>
      <c r="I172" s="179"/>
    </row>
    <row r="173" spans="1:9" x14ac:dyDescent="0.2">
      <c r="A173" s="39"/>
      <c r="B173" s="39"/>
      <c r="C173" s="179"/>
      <c r="D173" s="180"/>
      <c r="E173" s="132"/>
      <c r="F173" s="179"/>
      <c r="G173" s="179"/>
      <c r="H173" s="179"/>
      <c r="I173" s="179"/>
    </row>
    <row r="174" spans="1:9" x14ac:dyDescent="0.2">
      <c r="A174" s="91"/>
      <c r="B174" s="91"/>
      <c r="C174" s="92"/>
      <c r="D174" s="190"/>
      <c r="E174" s="129"/>
      <c r="F174" s="190"/>
      <c r="G174" s="190"/>
      <c r="H174" s="190"/>
      <c r="I174" s="190"/>
    </row>
    <row r="175" spans="1:9" x14ac:dyDescent="0.2">
      <c r="D175" s="190"/>
      <c r="E175" s="129"/>
      <c r="F175" s="91"/>
      <c r="H175" s="190"/>
      <c r="I175" s="190"/>
    </row>
    <row r="176" spans="1:9" x14ac:dyDescent="0.2">
      <c r="A176" s="91"/>
      <c r="B176" s="91"/>
      <c r="C176" s="92"/>
      <c r="D176" s="190"/>
      <c r="E176" s="129"/>
      <c r="F176" s="190"/>
      <c r="G176" s="190"/>
      <c r="H176" s="190"/>
      <c r="I176" s="190"/>
    </row>
    <row r="177" spans="1:8" x14ac:dyDescent="0.2">
      <c r="A177" s="91"/>
      <c r="B177" s="91"/>
      <c r="C177" s="91"/>
      <c r="D177" s="190"/>
      <c r="F177" s="190"/>
      <c r="G177" s="190"/>
      <c r="H177" s="190"/>
    </row>
    <row r="178" spans="1:8" x14ac:dyDescent="0.2">
      <c r="A178" s="91"/>
      <c r="D178" s="190"/>
      <c r="E178" s="129"/>
      <c r="F178" s="190"/>
      <c r="G178" s="190"/>
      <c r="H178" s="190"/>
    </row>
    <row r="179" spans="1:8" x14ac:dyDescent="0.2">
      <c r="D179" s="190"/>
      <c r="E179" s="129"/>
      <c r="F179" s="190"/>
      <c r="G179" s="190"/>
      <c r="H179" s="190"/>
    </row>
  </sheetData>
  <mergeCells count="5">
    <mergeCell ref="E15:I15"/>
    <mergeCell ref="A1:H1"/>
    <mergeCell ref="A2:H2"/>
    <mergeCell ref="A3:H3"/>
    <mergeCell ref="A4:G4"/>
  </mergeCells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98"/>
  <sheetViews>
    <sheetView tabSelected="1" zoomScaleNormal="100" zoomScaleSheetLayoutView="125" workbookViewId="0">
      <pane xSplit="3" ySplit="10" topLeftCell="D86" activePane="bottomRight" state="frozen"/>
      <selection pane="topRight" activeCell="D1" sqref="D1"/>
      <selection pane="bottomLeft" activeCell="A11" sqref="A11"/>
      <selection pane="bottomRight" activeCell="B91" sqref="B91"/>
    </sheetView>
  </sheetViews>
  <sheetFormatPr defaultColWidth="9.140625" defaultRowHeight="12.75" x14ac:dyDescent="0.2"/>
  <cols>
    <col min="1" max="1" width="29.5703125" style="37" customWidth="1"/>
    <col min="2" max="2" width="4.28515625" style="37" customWidth="1"/>
    <col min="3" max="3" width="25.5703125" style="37" customWidth="1"/>
    <col min="4" max="4" width="15" style="37" customWidth="1"/>
    <col min="5" max="5" width="15.7109375" style="37" customWidth="1"/>
    <col min="6" max="6" width="13.7109375" style="37" customWidth="1"/>
    <col min="7" max="7" width="5.28515625" style="37" hidden="1" customWidth="1"/>
    <col min="8" max="8" width="4.85546875" style="37" hidden="1" customWidth="1"/>
    <col min="9" max="9" width="13.85546875" style="37" customWidth="1"/>
    <col min="10" max="10" width="13.5703125" style="5" customWidth="1"/>
    <col min="11" max="11" width="10.85546875" style="37" customWidth="1"/>
    <col min="12" max="12" width="13.7109375" style="37" customWidth="1"/>
    <col min="13" max="13" width="15.140625" style="37" bestFit="1" customWidth="1"/>
    <col min="14" max="16384" width="9.140625" style="37"/>
  </cols>
  <sheetData>
    <row r="1" spans="1:12" ht="15" x14ac:dyDescent="0.25">
      <c r="B1" s="90"/>
      <c r="C1" s="91"/>
      <c r="D1" s="90" t="s">
        <v>20</v>
      </c>
      <c r="E1" s="92"/>
      <c r="F1" s="92"/>
      <c r="G1" s="92"/>
      <c r="H1" s="92"/>
      <c r="I1" s="92"/>
      <c r="J1" s="121" t="s">
        <v>33</v>
      </c>
      <c r="K1" s="93"/>
    </row>
    <row r="2" spans="1:12" x14ac:dyDescent="0.2">
      <c r="A2" s="94"/>
      <c r="B2" s="94"/>
      <c r="C2" s="95"/>
      <c r="D2" s="96"/>
      <c r="E2" s="96"/>
      <c r="F2" s="193" t="s">
        <v>351</v>
      </c>
      <c r="G2" s="96"/>
      <c r="H2" s="96"/>
      <c r="I2" s="96"/>
      <c r="J2" s="122"/>
      <c r="K2" s="95"/>
    </row>
    <row r="3" spans="1:12" ht="12" customHeight="1" x14ac:dyDescent="0.2">
      <c r="A3" s="97"/>
      <c r="B3" s="98"/>
      <c r="C3" s="99" t="s">
        <v>36</v>
      </c>
      <c r="D3" s="100"/>
      <c r="E3" s="101"/>
      <c r="F3" s="208" t="s">
        <v>5</v>
      </c>
      <c r="G3" s="209"/>
      <c r="H3" s="209"/>
      <c r="I3" s="210"/>
      <c r="J3" s="103" t="s">
        <v>21</v>
      </c>
      <c r="K3" s="102"/>
    </row>
    <row r="4" spans="1:12" ht="9.75" customHeight="1" x14ac:dyDescent="0.2">
      <c r="A4" s="98"/>
      <c r="B4" s="98" t="s">
        <v>16</v>
      </c>
      <c r="C4" s="99" t="s">
        <v>37</v>
      </c>
      <c r="D4" s="100" t="s">
        <v>34</v>
      </c>
      <c r="E4" s="101" t="s">
        <v>22</v>
      </c>
      <c r="F4" s="211"/>
      <c r="G4" s="212"/>
      <c r="H4" s="212"/>
      <c r="I4" s="213"/>
      <c r="J4" s="105"/>
      <c r="K4" s="104"/>
    </row>
    <row r="5" spans="1:12" ht="11.25" customHeight="1" x14ac:dyDescent="0.2">
      <c r="A5" s="97"/>
      <c r="B5" s="98" t="s">
        <v>17</v>
      </c>
      <c r="C5" s="98" t="s">
        <v>41</v>
      </c>
      <c r="D5" s="100" t="s">
        <v>35</v>
      </c>
      <c r="E5" s="100" t="s">
        <v>23</v>
      </c>
      <c r="F5" s="106" t="s">
        <v>43</v>
      </c>
      <c r="G5" s="107" t="s">
        <v>6</v>
      </c>
      <c r="H5" s="106" t="s">
        <v>9</v>
      </c>
      <c r="I5" s="102"/>
      <c r="J5" s="108" t="s">
        <v>24</v>
      </c>
      <c r="K5" s="100" t="s">
        <v>24</v>
      </c>
    </row>
    <row r="6" spans="1:12" ht="11.25" customHeight="1" x14ac:dyDescent="0.2">
      <c r="A6" s="98" t="s">
        <v>4</v>
      </c>
      <c r="B6" s="98" t="s">
        <v>18</v>
      </c>
      <c r="C6" s="98" t="s">
        <v>46</v>
      </c>
      <c r="D6" s="100" t="s">
        <v>3</v>
      </c>
      <c r="E6" s="109" t="s">
        <v>25</v>
      </c>
      <c r="F6" s="109" t="s">
        <v>44</v>
      </c>
      <c r="G6" s="100" t="s">
        <v>7</v>
      </c>
      <c r="H6" s="100" t="s">
        <v>10</v>
      </c>
      <c r="I6" s="100" t="s">
        <v>11</v>
      </c>
      <c r="J6" s="108" t="s">
        <v>26</v>
      </c>
      <c r="K6" s="100" t="s">
        <v>27</v>
      </c>
    </row>
    <row r="7" spans="1:12" ht="10.5" customHeight="1" x14ac:dyDescent="0.2">
      <c r="A7" s="97"/>
      <c r="B7" s="98"/>
      <c r="C7" s="98" t="s">
        <v>42</v>
      </c>
      <c r="D7" s="100"/>
      <c r="E7" s="109"/>
      <c r="F7" s="109" t="s">
        <v>45</v>
      </c>
      <c r="G7" s="100" t="s">
        <v>8</v>
      </c>
      <c r="H7" s="100"/>
      <c r="I7" s="100"/>
      <c r="J7" s="108" t="s">
        <v>28</v>
      </c>
      <c r="K7" s="100" t="s">
        <v>23</v>
      </c>
    </row>
    <row r="8" spans="1:12" ht="11.25" customHeight="1" x14ac:dyDescent="0.2">
      <c r="A8" s="97"/>
      <c r="B8" s="98"/>
      <c r="C8" s="98"/>
      <c r="D8" s="100"/>
      <c r="E8" s="109"/>
      <c r="F8" s="109"/>
      <c r="G8" s="100"/>
      <c r="H8" s="100"/>
      <c r="I8" s="100"/>
      <c r="J8" s="108"/>
      <c r="K8" s="100" t="s">
        <v>25</v>
      </c>
    </row>
    <row r="9" spans="1:12" ht="13.5" thickBot="1" x14ac:dyDescent="0.25">
      <c r="A9" s="110">
        <v>1</v>
      </c>
      <c r="B9" s="111">
        <v>2</v>
      </c>
      <c r="C9" s="111">
        <v>3</v>
      </c>
      <c r="D9" s="112" t="s">
        <v>0</v>
      </c>
      <c r="E9" s="113" t="s">
        <v>1</v>
      </c>
      <c r="F9" s="113" t="s">
        <v>12</v>
      </c>
      <c r="G9" s="112" t="s">
        <v>13</v>
      </c>
      <c r="H9" s="112" t="s">
        <v>14</v>
      </c>
      <c r="I9" s="112" t="s">
        <v>15</v>
      </c>
      <c r="J9" s="123" t="s">
        <v>29</v>
      </c>
      <c r="K9" s="112" t="s">
        <v>30</v>
      </c>
    </row>
    <row r="10" spans="1:12" s="6" customFormat="1" ht="15" customHeight="1" thickBot="1" x14ac:dyDescent="0.25">
      <c r="A10" s="2" t="s">
        <v>31</v>
      </c>
      <c r="B10" s="3" t="s">
        <v>32</v>
      </c>
      <c r="C10" s="4" t="s">
        <v>19</v>
      </c>
      <c r="D10" s="28">
        <f>D39+D41+D49+D54+D56+D59+D64+D72+D82+D84+D88+D92+D62+D86+D90</f>
        <v>18610100</v>
      </c>
      <c r="E10" s="28">
        <f>E39+E49+E54+E56+E59+E72+E82+E84+E92+E87</f>
        <v>0</v>
      </c>
      <c r="F10" s="28">
        <f>F39+F49+F54+F56+F59+F72+F82+F84+F92+F87+F64+F62+F86+F90</f>
        <v>18330054.66</v>
      </c>
      <c r="G10" s="28">
        <f>G39+G49+G54+G56+G59+G72+G82+G84+G92+G87+G64+G62+G86+G90</f>
        <v>0</v>
      </c>
      <c r="H10" s="28">
        <f>H39+H49+H54+H56+H59+H72+H82+H84+H92+H87+H64+H62+H86+H90</f>
        <v>0</v>
      </c>
      <c r="I10" s="28">
        <f>I39+I49+I54+I56+I59+I72+I82+I84+I92+I87+I64+I62+I86+I90</f>
        <v>18231054.66</v>
      </c>
      <c r="J10" s="28">
        <f>D10-F10</f>
        <v>280045.33999999985</v>
      </c>
      <c r="K10" s="28"/>
      <c r="L10" s="28"/>
    </row>
    <row r="11" spans="1:12" ht="30" customHeight="1" thickBot="1" x14ac:dyDescent="0.25">
      <c r="A11" s="9" t="s">
        <v>247</v>
      </c>
      <c r="B11" s="10"/>
      <c r="C11" s="24"/>
      <c r="D11" s="18"/>
      <c r="E11" s="18"/>
      <c r="F11" s="18"/>
      <c r="G11" s="18"/>
      <c r="H11" s="18"/>
      <c r="I11" s="18"/>
      <c r="J11" s="28">
        <f t="shared" ref="J11:J75" si="0">D11-F11</f>
        <v>0</v>
      </c>
      <c r="K11" s="20"/>
      <c r="L11" s="5"/>
    </row>
    <row r="12" spans="1:12" ht="15" customHeight="1" thickBot="1" x14ac:dyDescent="0.25">
      <c r="A12" s="8" t="s">
        <v>57</v>
      </c>
      <c r="B12" s="11">
        <v>346</v>
      </c>
      <c r="C12" s="24" t="s">
        <v>209</v>
      </c>
      <c r="D12" s="18">
        <v>5000</v>
      </c>
      <c r="E12" s="18">
        <v>0</v>
      </c>
      <c r="F12" s="18">
        <v>5000</v>
      </c>
      <c r="G12" s="18" t="s">
        <v>66</v>
      </c>
      <c r="H12" s="18" t="s">
        <v>66</v>
      </c>
      <c r="I12" s="18">
        <f>F12</f>
        <v>5000</v>
      </c>
      <c r="J12" s="28">
        <f t="shared" si="0"/>
        <v>0</v>
      </c>
      <c r="K12" s="20"/>
      <c r="L12" s="5"/>
    </row>
    <row r="13" spans="1:12" ht="21.75" customHeight="1" thickBot="1" x14ac:dyDescent="0.25">
      <c r="A13" s="9" t="s">
        <v>273</v>
      </c>
      <c r="B13" s="10"/>
      <c r="C13" s="24"/>
      <c r="D13" s="18"/>
      <c r="E13" s="18"/>
      <c r="F13" s="18"/>
      <c r="G13" s="18"/>
      <c r="H13" s="18"/>
      <c r="I13" s="18"/>
      <c r="J13" s="28">
        <f t="shared" si="0"/>
        <v>0</v>
      </c>
      <c r="K13" s="20"/>
      <c r="L13" s="5"/>
    </row>
    <row r="14" spans="1:12" ht="19.899999999999999" customHeight="1" thickBot="1" x14ac:dyDescent="0.25">
      <c r="A14" s="8" t="s">
        <v>68</v>
      </c>
      <c r="B14" s="10" t="s">
        <v>47</v>
      </c>
      <c r="C14" s="24" t="s">
        <v>210</v>
      </c>
      <c r="D14" s="18">
        <v>4340000</v>
      </c>
      <c r="E14" s="18"/>
      <c r="F14" s="18">
        <v>4339712.3899999997</v>
      </c>
      <c r="G14" s="18"/>
      <c r="H14" s="18"/>
      <c r="I14" s="18">
        <f t="shared" ref="I14:I38" si="1">F14</f>
        <v>4339712.3899999997</v>
      </c>
      <c r="J14" s="28">
        <f t="shared" si="0"/>
        <v>287.61000000033528</v>
      </c>
      <c r="K14" s="20"/>
      <c r="L14" s="5"/>
    </row>
    <row r="15" spans="1:12" ht="19.899999999999999" hidden="1" customHeight="1" x14ac:dyDescent="0.2">
      <c r="A15" s="8" t="s">
        <v>51</v>
      </c>
      <c r="B15" s="10" t="s">
        <v>47</v>
      </c>
      <c r="C15" s="24" t="s">
        <v>210</v>
      </c>
      <c r="D15" s="18">
        <f>D14-D16</f>
        <v>3850600</v>
      </c>
      <c r="E15" s="18">
        <f>E14-E16</f>
        <v>-58714.37</v>
      </c>
      <c r="F15" s="18">
        <f>E15</f>
        <v>-58714.37</v>
      </c>
      <c r="G15" s="18" t="s">
        <v>66</v>
      </c>
      <c r="H15" s="18" t="s">
        <v>66</v>
      </c>
      <c r="I15" s="18">
        <f t="shared" si="1"/>
        <v>-58714.37</v>
      </c>
      <c r="J15" s="28">
        <f t="shared" si="0"/>
        <v>3909314.37</v>
      </c>
      <c r="K15" s="20"/>
      <c r="L15" s="5"/>
    </row>
    <row r="16" spans="1:12" ht="19.899999999999999" hidden="1" customHeight="1" x14ac:dyDescent="0.2">
      <c r="A16" s="8" t="s">
        <v>52</v>
      </c>
      <c r="B16" s="10" t="s">
        <v>47</v>
      </c>
      <c r="C16" s="24" t="s">
        <v>210</v>
      </c>
      <c r="D16" s="18">
        <f>489400</f>
        <v>489400</v>
      </c>
      <c r="E16" s="18">
        <f>21219.22+37495.15</f>
        <v>58714.37</v>
      </c>
      <c r="F16" s="18">
        <f>E16</f>
        <v>58714.37</v>
      </c>
      <c r="G16" s="18" t="s">
        <v>66</v>
      </c>
      <c r="H16" s="18" t="s">
        <v>66</v>
      </c>
      <c r="I16" s="18">
        <f t="shared" si="1"/>
        <v>58714.37</v>
      </c>
      <c r="J16" s="28">
        <f t="shared" si="0"/>
        <v>430685.63</v>
      </c>
      <c r="K16" s="20"/>
      <c r="L16" s="5"/>
    </row>
    <row r="17" spans="1:12" ht="19.899999999999999" customHeight="1" thickBot="1" x14ac:dyDescent="0.25">
      <c r="A17" s="8" t="s">
        <v>256</v>
      </c>
      <c r="B17" s="10" t="s">
        <v>47</v>
      </c>
      <c r="C17" s="24" t="s">
        <v>255</v>
      </c>
      <c r="D17" s="18">
        <v>13778.32</v>
      </c>
      <c r="E17" s="18"/>
      <c r="F17" s="18">
        <v>13778.32</v>
      </c>
      <c r="G17" s="18"/>
      <c r="H17" s="18"/>
      <c r="I17" s="18">
        <f t="shared" si="1"/>
        <v>13778.32</v>
      </c>
      <c r="J17" s="28">
        <f t="shared" si="0"/>
        <v>0</v>
      </c>
      <c r="K17" s="20"/>
      <c r="L17" s="5"/>
    </row>
    <row r="18" spans="1:12" ht="19.899999999999999" customHeight="1" thickBot="1" x14ac:dyDescent="0.25">
      <c r="A18" s="8" t="s">
        <v>335</v>
      </c>
      <c r="B18" s="10" t="s">
        <v>47</v>
      </c>
      <c r="C18" s="24" t="s">
        <v>329</v>
      </c>
      <c r="D18" s="18">
        <v>11500</v>
      </c>
      <c r="E18" s="18"/>
      <c r="F18" s="18">
        <v>0</v>
      </c>
      <c r="G18" s="18"/>
      <c r="H18" s="18"/>
      <c r="I18" s="18">
        <f t="shared" ref="I18:I19" si="2">F18</f>
        <v>0</v>
      </c>
      <c r="J18" s="28">
        <f t="shared" ref="J18:J19" si="3">D18-F18</f>
        <v>11500</v>
      </c>
      <c r="K18" s="20"/>
      <c r="L18" s="5"/>
    </row>
    <row r="19" spans="1:12" ht="19.899999999999999" customHeight="1" thickBot="1" x14ac:dyDescent="0.25">
      <c r="A19" s="8" t="s">
        <v>48</v>
      </c>
      <c r="B19" s="10" t="s">
        <v>332</v>
      </c>
      <c r="C19" s="24" t="s">
        <v>210</v>
      </c>
      <c r="D19" s="18">
        <v>900</v>
      </c>
      <c r="E19" s="18"/>
      <c r="F19" s="18">
        <v>890.04</v>
      </c>
      <c r="G19" s="18"/>
      <c r="H19" s="18"/>
      <c r="I19" s="18">
        <f t="shared" si="2"/>
        <v>890.04</v>
      </c>
      <c r="J19" s="28">
        <f t="shared" si="3"/>
        <v>9.9600000000000364</v>
      </c>
      <c r="K19" s="20"/>
      <c r="L19" s="5"/>
    </row>
    <row r="20" spans="1:12" ht="19.899999999999999" customHeight="1" thickBot="1" x14ac:dyDescent="0.25">
      <c r="A20" s="8" t="s">
        <v>53</v>
      </c>
      <c r="B20" s="10" t="s">
        <v>50</v>
      </c>
      <c r="C20" s="24" t="s">
        <v>225</v>
      </c>
      <c r="D20" s="18">
        <v>1415500</v>
      </c>
      <c r="E20" s="18"/>
      <c r="F20" s="18">
        <v>1415487.33</v>
      </c>
      <c r="G20" s="18" t="s">
        <v>66</v>
      </c>
      <c r="H20" s="18" t="s">
        <v>66</v>
      </c>
      <c r="I20" s="18">
        <f t="shared" si="1"/>
        <v>1415487.33</v>
      </c>
      <c r="J20" s="28">
        <f t="shared" si="0"/>
        <v>12.669999999925494</v>
      </c>
      <c r="K20" s="20"/>
      <c r="L20" s="5"/>
    </row>
    <row r="21" spans="1:12" ht="19.899999999999999" hidden="1" customHeight="1" x14ac:dyDescent="0.2">
      <c r="A21" s="8" t="s">
        <v>54</v>
      </c>
      <c r="B21" s="11">
        <v>213</v>
      </c>
      <c r="C21" s="24" t="s">
        <v>225</v>
      </c>
      <c r="D21" s="18">
        <f>D20-D22</f>
        <v>1267700</v>
      </c>
      <c r="E21" s="18">
        <f>E20-E22</f>
        <v>-13896.34</v>
      </c>
      <c r="F21" s="18">
        <f>E21</f>
        <v>-13896.34</v>
      </c>
      <c r="G21" s="18" t="s">
        <v>66</v>
      </c>
      <c r="H21" s="18" t="s">
        <v>66</v>
      </c>
      <c r="I21" s="18">
        <f t="shared" si="1"/>
        <v>-13896.34</v>
      </c>
      <c r="J21" s="28">
        <f t="shared" si="0"/>
        <v>1281596.3400000001</v>
      </c>
      <c r="K21" s="20"/>
      <c r="L21" s="5"/>
    </row>
    <row r="22" spans="1:12" ht="19.899999999999999" hidden="1" customHeight="1" x14ac:dyDescent="0.2">
      <c r="A22" s="8" t="s">
        <v>52</v>
      </c>
      <c r="B22" s="11">
        <v>213</v>
      </c>
      <c r="C22" s="24" t="s">
        <v>225</v>
      </c>
      <c r="D22" s="18">
        <f>147800</f>
        <v>147800</v>
      </c>
      <c r="E22" s="18">
        <v>13896.34</v>
      </c>
      <c r="F22" s="18">
        <f>E22</f>
        <v>13896.34</v>
      </c>
      <c r="G22" s="18" t="s">
        <v>66</v>
      </c>
      <c r="H22" s="18" t="s">
        <v>66</v>
      </c>
      <c r="I22" s="18">
        <f t="shared" si="1"/>
        <v>13896.34</v>
      </c>
      <c r="J22" s="28">
        <f t="shared" si="0"/>
        <v>133903.66</v>
      </c>
      <c r="K22" s="20"/>
      <c r="L22" s="5"/>
    </row>
    <row r="23" spans="1:12" ht="26.45" customHeight="1" thickBot="1" x14ac:dyDescent="0.25">
      <c r="A23" s="8" t="s">
        <v>257</v>
      </c>
      <c r="B23" s="11">
        <v>213</v>
      </c>
      <c r="C23" s="24" t="s">
        <v>258</v>
      </c>
      <c r="D23" s="18">
        <v>4121.68</v>
      </c>
      <c r="E23" s="18"/>
      <c r="F23" s="18">
        <v>4121.68</v>
      </c>
      <c r="G23" s="18"/>
      <c r="H23" s="18"/>
      <c r="I23" s="18">
        <f t="shared" si="1"/>
        <v>4121.68</v>
      </c>
      <c r="J23" s="28">
        <f t="shared" si="0"/>
        <v>0</v>
      </c>
      <c r="K23" s="20"/>
      <c r="L23" s="5"/>
    </row>
    <row r="24" spans="1:12" ht="26.45" customHeight="1" thickBot="1" x14ac:dyDescent="0.25">
      <c r="A24" s="8" t="s">
        <v>334</v>
      </c>
      <c r="B24" s="11">
        <v>213</v>
      </c>
      <c r="C24" s="24" t="s">
        <v>333</v>
      </c>
      <c r="D24" s="18">
        <v>3500</v>
      </c>
      <c r="E24" s="18"/>
      <c r="F24" s="18">
        <v>0</v>
      </c>
      <c r="G24" s="18"/>
      <c r="H24" s="18"/>
      <c r="I24" s="18">
        <f t="shared" ref="I24" si="4">F24</f>
        <v>0</v>
      </c>
      <c r="J24" s="28">
        <f t="shared" ref="J24" si="5">D24-F24</f>
        <v>3500</v>
      </c>
      <c r="K24" s="20"/>
      <c r="L24" s="5"/>
    </row>
    <row r="25" spans="1:12" ht="19.899999999999999" customHeight="1" thickBot="1" x14ac:dyDescent="0.25">
      <c r="A25" s="8" t="s">
        <v>48</v>
      </c>
      <c r="B25" s="10" t="s">
        <v>49</v>
      </c>
      <c r="C25" s="24" t="s">
        <v>211</v>
      </c>
      <c r="D25" s="18">
        <v>358150</v>
      </c>
      <c r="E25" s="18"/>
      <c r="F25" s="18">
        <v>358117.68</v>
      </c>
      <c r="G25" s="18" t="s">
        <v>66</v>
      </c>
      <c r="H25" s="18" t="s">
        <v>66</v>
      </c>
      <c r="I25" s="18">
        <f t="shared" si="1"/>
        <v>358117.68</v>
      </c>
      <c r="J25" s="28">
        <f t="shared" si="0"/>
        <v>32.320000000006985</v>
      </c>
      <c r="K25" s="20"/>
      <c r="L25" s="5"/>
    </row>
    <row r="26" spans="1:12" ht="19.899999999999999" customHeight="1" thickBot="1" x14ac:dyDescent="0.25">
      <c r="A26" s="8" t="s">
        <v>105</v>
      </c>
      <c r="B26" s="11"/>
      <c r="C26" s="114"/>
      <c r="D26" s="18"/>
      <c r="E26" s="18"/>
      <c r="F26" s="125"/>
      <c r="G26" s="18"/>
      <c r="H26" s="18"/>
      <c r="I26" s="18">
        <f t="shared" si="1"/>
        <v>0</v>
      </c>
      <c r="J26" s="28">
        <f t="shared" si="0"/>
        <v>0</v>
      </c>
      <c r="K26" s="20"/>
      <c r="L26" s="5"/>
    </row>
    <row r="27" spans="1:12" ht="19.899999999999999" customHeight="1" thickBot="1" x14ac:dyDescent="0.25">
      <c r="A27" s="8" t="s">
        <v>55</v>
      </c>
      <c r="B27" s="11">
        <v>221</v>
      </c>
      <c r="C27" s="114" t="s">
        <v>212</v>
      </c>
      <c r="D27" s="18">
        <v>72000</v>
      </c>
      <c r="E27" s="18"/>
      <c r="F27" s="18">
        <v>57246.16</v>
      </c>
      <c r="G27" s="18"/>
      <c r="H27" s="18"/>
      <c r="I27" s="18">
        <f t="shared" si="1"/>
        <v>57246.16</v>
      </c>
      <c r="J27" s="28">
        <f t="shared" si="0"/>
        <v>14753.839999999997</v>
      </c>
      <c r="K27" s="20"/>
      <c r="L27" s="5"/>
    </row>
    <row r="28" spans="1:12" ht="15" customHeight="1" thickBot="1" x14ac:dyDescent="0.25">
      <c r="A28" s="8" t="s">
        <v>70</v>
      </c>
      <c r="B28" s="11">
        <v>223</v>
      </c>
      <c r="C28" s="114" t="s">
        <v>212</v>
      </c>
      <c r="D28" s="18">
        <v>144300</v>
      </c>
      <c r="E28" s="18"/>
      <c r="F28" s="18">
        <v>136396.06</v>
      </c>
      <c r="G28" s="18"/>
      <c r="H28" s="18"/>
      <c r="I28" s="18">
        <f t="shared" si="1"/>
        <v>136396.06</v>
      </c>
      <c r="J28" s="28">
        <f t="shared" si="0"/>
        <v>7903.9400000000023</v>
      </c>
      <c r="K28" s="20"/>
      <c r="L28" s="5"/>
    </row>
    <row r="29" spans="1:12" ht="15" customHeight="1" thickBot="1" x14ac:dyDescent="0.25">
      <c r="A29" s="8" t="s">
        <v>56</v>
      </c>
      <c r="B29" s="11">
        <v>225</v>
      </c>
      <c r="C29" s="114" t="s">
        <v>212</v>
      </c>
      <c r="D29" s="18">
        <v>55100</v>
      </c>
      <c r="E29" s="18"/>
      <c r="F29" s="18">
        <v>46466</v>
      </c>
      <c r="G29" s="18"/>
      <c r="H29" s="18"/>
      <c r="I29" s="18">
        <f t="shared" si="1"/>
        <v>46466</v>
      </c>
      <c r="J29" s="28">
        <f t="shared" si="0"/>
        <v>8634</v>
      </c>
      <c r="K29" s="20"/>
      <c r="L29" s="5"/>
    </row>
    <row r="30" spans="1:12" ht="15" customHeight="1" thickBot="1" x14ac:dyDescent="0.25">
      <c r="A30" s="8" t="s">
        <v>69</v>
      </c>
      <c r="B30" s="11">
        <v>226</v>
      </c>
      <c r="C30" s="114" t="s">
        <v>212</v>
      </c>
      <c r="D30" s="18">
        <v>645300</v>
      </c>
      <c r="E30" s="18"/>
      <c r="F30" s="18">
        <v>633399</v>
      </c>
      <c r="G30" s="18"/>
      <c r="H30" s="18"/>
      <c r="I30" s="18">
        <f t="shared" si="1"/>
        <v>633399</v>
      </c>
      <c r="J30" s="28">
        <f t="shared" si="0"/>
        <v>11901</v>
      </c>
      <c r="K30" s="20"/>
      <c r="L30" s="5"/>
    </row>
    <row r="31" spans="1:12" ht="15" customHeight="1" thickBot="1" x14ac:dyDescent="0.25">
      <c r="A31" s="8" t="s">
        <v>324</v>
      </c>
      <c r="B31" s="11">
        <v>227</v>
      </c>
      <c r="C31" s="114" t="s">
        <v>212</v>
      </c>
      <c r="D31" s="18">
        <v>3900</v>
      </c>
      <c r="E31" s="18"/>
      <c r="F31" s="18">
        <v>3817.01</v>
      </c>
      <c r="G31" s="18"/>
      <c r="H31" s="18"/>
      <c r="I31" s="18">
        <f t="shared" si="1"/>
        <v>3817.01</v>
      </c>
      <c r="J31" s="28">
        <f t="shared" si="0"/>
        <v>82.989999999999782</v>
      </c>
      <c r="K31" s="20"/>
      <c r="L31" s="5"/>
    </row>
    <row r="32" spans="1:12" ht="15" customHeight="1" thickBot="1" x14ac:dyDescent="0.25">
      <c r="A32" s="8" t="s">
        <v>104</v>
      </c>
      <c r="B32" s="11">
        <v>310</v>
      </c>
      <c r="C32" s="114" t="s">
        <v>212</v>
      </c>
      <c r="D32" s="18">
        <v>973800</v>
      </c>
      <c r="E32" s="18"/>
      <c r="F32" s="18">
        <v>973749</v>
      </c>
      <c r="G32" s="18" t="s">
        <v>66</v>
      </c>
      <c r="H32" s="18" t="s">
        <v>66</v>
      </c>
      <c r="I32" s="18">
        <f t="shared" si="1"/>
        <v>973749</v>
      </c>
      <c r="J32" s="28">
        <f t="shared" si="0"/>
        <v>51</v>
      </c>
      <c r="K32" s="20"/>
      <c r="L32" s="5"/>
    </row>
    <row r="33" spans="1:12" ht="15" customHeight="1" thickBot="1" x14ac:dyDescent="0.25">
      <c r="A33" s="8" t="s">
        <v>57</v>
      </c>
      <c r="B33" s="11">
        <v>343</v>
      </c>
      <c r="C33" s="114" t="s">
        <v>212</v>
      </c>
      <c r="D33" s="18">
        <v>150300</v>
      </c>
      <c r="E33" s="18"/>
      <c r="F33" s="18">
        <v>150225</v>
      </c>
      <c r="G33" s="18" t="s">
        <v>66</v>
      </c>
      <c r="H33" s="18" t="s">
        <v>66</v>
      </c>
      <c r="I33" s="18">
        <f t="shared" si="1"/>
        <v>150225</v>
      </c>
      <c r="J33" s="28">
        <f t="shared" si="0"/>
        <v>75</v>
      </c>
      <c r="K33" s="20"/>
      <c r="L33" s="5"/>
    </row>
    <row r="34" spans="1:12" ht="15" customHeight="1" thickBot="1" x14ac:dyDescent="0.25">
      <c r="A34" s="8" t="s">
        <v>57</v>
      </c>
      <c r="B34" s="11">
        <v>346</v>
      </c>
      <c r="C34" s="114" t="s">
        <v>212</v>
      </c>
      <c r="D34" s="18">
        <v>81100</v>
      </c>
      <c r="E34" s="18"/>
      <c r="F34" s="18">
        <v>76955</v>
      </c>
      <c r="G34" s="18"/>
      <c r="H34" s="18"/>
      <c r="I34" s="18">
        <f t="shared" si="1"/>
        <v>76955</v>
      </c>
      <c r="J34" s="28">
        <f t="shared" si="0"/>
        <v>4145</v>
      </c>
      <c r="K34" s="20"/>
      <c r="L34" s="5"/>
    </row>
    <row r="35" spans="1:12" ht="15" customHeight="1" thickBot="1" x14ac:dyDescent="0.25">
      <c r="A35" s="8" t="s">
        <v>253</v>
      </c>
      <c r="B35" s="11">
        <v>291</v>
      </c>
      <c r="C35" s="114" t="s">
        <v>224</v>
      </c>
      <c r="D35" s="18">
        <v>4600</v>
      </c>
      <c r="E35" s="18"/>
      <c r="F35" s="18">
        <v>4560</v>
      </c>
      <c r="G35" s="18" t="s">
        <v>66</v>
      </c>
      <c r="H35" s="18" t="s">
        <v>66</v>
      </c>
      <c r="I35" s="18">
        <f t="shared" si="1"/>
        <v>4560</v>
      </c>
      <c r="J35" s="28">
        <f t="shared" si="0"/>
        <v>40</v>
      </c>
      <c r="K35" s="20"/>
      <c r="L35" s="5"/>
    </row>
    <row r="36" spans="1:12" ht="15" customHeight="1" thickBot="1" x14ac:dyDescent="0.25">
      <c r="A36" s="8" t="s">
        <v>227</v>
      </c>
      <c r="B36" s="11">
        <v>226</v>
      </c>
      <c r="C36" s="114" t="s">
        <v>228</v>
      </c>
      <c r="D36" s="18">
        <v>29400</v>
      </c>
      <c r="E36" s="18">
        <v>0</v>
      </c>
      <c r="F36" s="18">
        <v>29381.5</v>
      </c>
      <c r="G36" s="18" t="s">
        <v>66</v>
      </c>
      <c r="H36" s="18" t="s">
        <v>66</v>
      </c>
      <c r="I36" s="18">
        <f t="shared" si="1"/>
        <v>29381.5</v>
      </c>
      <c r="J36" s="28">
        <f t="shared" si="0"/>
        <v>18.5</v>
      </c>
      <c r="K36" s="20"/>
      <c r="L36" s="5"/>
    </row>
    <row r="37" spans="1:12" ht="15.6" customHeight="1" thickBot="1" x14ac:dyDescent="0.25">
      <c r="A37" s="8" t="s">
        <v>242</v>
      </c>
      <c r="B37" s="11">
        <v>225</v>
      </c>
      <c r="C37" s="114" t="s">
        <v>229</v>
      </c>
      <c r="D37" s="18">
        <v>60000</v>
      </c>
      <c r="E37" s="18">
        <v>0</v>
      </c>
      <c r="F37" s="18">
        <v>60000</v>
      </c>
      <c r="G37" s="18" t="s">
        <v>66</v>
      </c>
      <c r="H37" s="18" t="s">
        <v>66</v>
      </c>
      <c r="I37" s="18">
        <f t="shared" si="1"/>
        <v>60000</v>
      </c>
      <c r="J37" s="28">
        <f t="shared" si="0"/>
        <v>0</v>
      </c>
      <c r="K37" s="20"/>
      <c r="L37" s="5"/>
    </row>
    <row r="38" spans="1:12" ht="49.15" customHeight="1" x14ac:dyDescent="0.2">
      <c r="A38" s="8" t="s">
        <v>264</v>
      </c>
      <c r="B38" s="11">
        <v>346</v>
      </c>
      <c r="C38" s="24" t="s">
        <v>265</v>
      </c>
      <c r="D38" s="18">
        <v>200</v>
      </c>
      <c r="E38" s="18"/>
      <c r="F38" s="18">
        <v>200</v>
      </c>
      <c r="G38" s="18" t="s">
        <v>66</v>
      </c>
      <c r="H38" s="18" t="s">
        <v>66</v>
      </c>
      <c r="I38" s="18">
        <f t="shared" si="1"/>
        <v>200</v>
      </c>
      <c r="J38" s="28">
        <f t="shared" si="0"/>
        <v>0</v>
      </c>
      <c r="K38" s="20"/>
      <c r="L38" s="5"/>
    </row>
    <row r="39" spans="1:12" s="6" customFormat="1" ht="15" customHeight="1" thickBot="1" x14ac:dyDescent="0.25">
      <c r="A39" s="7" t="s">
        <v>58</v>
      </c>
      <c r="B39" s="12"/>
      <c r="C39" s="22" t="s">
        <v>59</v>
      </c>
      <c r="D39" s="23">
        <f>D38+D37+D36+D35+D34+D33+D32+D31+D30+D29+D28+D27+D25+D23+D20+D14+D17+D12+D18+D24+D19</f>
        <v>8372450</v>
      </c>
      <c r="E39" s="23">
        <f t="shared" ref="E39" si="6">E38+E37+E36+E35+E34+E33+E32+E31+E30+E29+E28+E27+E25+E23+E20+E14+E17+E12+E18+E24</f>
        <v>0</v>
      </c>
      <c r="F39" s="23">
        <f>F38+F37+F36+F35+F34+F33+F32+F31+F30+F29+F28+F27+F25+F23+F20+F14+F17+F12+F18+F24+F19</f>
        <v>8309502.1700000009</v>
      </c>
      <c r="G39" s="23">
        <f t="shared" ref="G39:I39" si="7">G38+G37+G36+G35+G34+G33+G32+G31+G30+G29+G28+G27+G25+G23+G20+G14+G17+G12+G18+G24+G19</f>
        <v>0</v>
      </c>
      <c r="H39" s="23">
        <f t="shared" si="7"/>
        <v>0</v>
      </c>
      <c r="I39" s="23">
        <f t="shared" si="7"/>
        <v>8309502.1700000009</v>
      </c>
      <c r="J39" s="23">
        <f t="shared" ref="J39" si="8">J38+J37+J36+J35+J34+J33+J32+J31+J30+J29+J28+J27+J25+J23+J20+J14+J17+J12+J18+J24</f>
        <v>62937.870000000265</v>
      </c>
      <c r="K39" s="23">
        <f>SUM(K12:K38)-K15-K16-K21-K22</f>
        <v>0</v>
      </c>
      <c r="L39" s="5"/>
    </row>
    <row r="40" spans="1:12" ht="34.15" customHeight="1" thickBot="1" x14ac:dyDescent="0.25">
      <c r="A40" s="8" t="s">
        <v>172</v>
      </c>
      <c r="B40" s="11">
        <v>296</v>
      </c>
      <c r="C40" s="25" t="s">
        <v>213</v>
      </c>
      <c r="D40" s="26">
        <v>50000</v>
      </c>
      <c r="E40" s="26">
        <v>0</v>
      </c>
      <c r="F40" s="18">
        <f>E40</f>
        <v>0</v>
      </c>
      <c r="G40" s="18" t="s">
        <v>66</v>
      </c>
      <c r="H40" s="18" t="s">
        <v>66</v>
      </c>
      <c r="I40" s="18">
        <f t="shared" ref="I40:I48" si="9">F40</f>
        <v>0</v>
      </c>
      <c r="J40" s="28">
        <f t="shared" si="0"/>
        <v>50000</v>
      </c>
      <c r="K40" s="20"/>
      <c r="L40" s="36"/>
    </row>
    <row r="41" spans="1:12" ht="22.15" customHeight="1" thickBot="1" x14ac:dyDescent="0.25">
      <c r="A41" s="7" t="s">
        <v>58</v>
      </c>
      <c r="B41" s="12"/>
      <c r="C41" s="22" t="s">
        <v>269</v>
      </c>
      <c r="D41" s="23">
        <f>D40</f>
        <v>50000</v>
      </c>
      <c r="E41" s="23"/>
      <c r="F41" s="16"/>
      <c r="G41" s="16"/>
      <c r="H41" s="16"/>
      <c r="I41" s="18">
        <f t="shared" si="9"/>
        <v>0</v>
      </c>
      <c r="J41" s="28">
        <f t="shared" si="0"/>
        <v>50000</v>
      </c>
      <c r="K41" s="17"/>
      <c r="L41" s="5"/>
    </row>
    <row r="42" spans="1:12" ht="33" customHeight="1" thickBot="1" x14ac:dyDescent="0.25">
      <c r="A42" s="8" t="s">
        <v>254</v>
      </c>
      <c r="B42" s="11">
        <v>226</v>
      </c>
      <c r="C42" s="25" t="s">
        <v>237</v>
      </c>
      <c r="D42" s="26">
        <v>4900</v>
      </c>
      <c r="E42" s="26"/>
      <c r="F42" s="18">
        <v>4900</v>
      </c>
      <c r="G42" s="19" t="s">
        <v>66</v>
      </c>
      <c r="H42" s="19" t="s">
        <v>66</v>
      </c>
      <c r="I42" s="18">
        <f t="shared" si="9"/>
        <v>4900</v>
      </c>
      <c r="J42" s="28">
        <f t="shared" si="0"/>
        <v>0</v>
      </c>
      <c r="K42" s="20"/>
      <c r="L42" s="5"/>
    </row>
    <row r="43" spans="1:12" ht="27.75" customHeight="1" thickBot="1" x14ac:dyDescent="0.25">
      <c r="A43" s="8" t="s">
        <v>272</v>
      </c>
      <c r="B43" s="11">
        <v>291</v>
      </c>
      <c r="C43" s="24" t="s">
        <v>238</v>
      </c>
      <c r="D43" s="18">
        <v>727300</v>
      </c>
      <c r="E43" s="18"/>
      <c r="F43" s="18">
        <v>727280</v>
      </c>
      <c r="G43" s="19" t="s">
        <v>66</v>
      </c>
      <c r="H43" s="19" t="s">
        <v>66</v>
      </c>
      <c r="I43" s="18">
        <f t="shared" si="9"/>
        <v>727280</v>
      </c>
      <c r="J43" s="28">
        <f t="shared" si="0"/>
        <v>20</v>
      </c>
      <c r="K43" s="20"/>
      <c r="L43" s="5"/>
    </row>
    <row r="44" spans="1:12" ht="26.25" customHeight="1" thickBot="1" x14ac:dyDescent="0.25">
      <c r="A44" s="8" t="s">
        <v>173</v>
      </c>
      <c r="B44" s="11">
        <v>226</v>
      </c>
      <c r="C44" s="24" t="s">
        <v>239</v>
      </c>
      <c r="D44" s="18">
        <v>88700</v>
      </c>
      <c r="E44" s="18"/>
      <c r="F44" s="18">
        <v>88635.3</v>
      </c>
      <c r="G44" s="19" t="s">
        <v>66</v>
      </c>
      <c r="H44" s="19" t="s">
        <v>66</v>
      </c>
      <c r="I44" s="18">
        <f t="shared" si="9"/>
        <v>88635.3</v>
      </c>
      <c r="J44" s="28">
        <f t="shared" si="0"/>
        <v>64.69999999999709</v>
      </c>
      <c r="K44" s="20"/>
      <c r="L44" s="5"/>
    </row>
    <row r="45" spans="1:12" ht="27.75" customHeight="1" thickBot="1" x14ac:dyDescent="0.25">
      <c r="A45" s="8" t="s">
        <v>299</v>
      </c>
      <c r="B45" s="11">
        <v>292</v>
      </c>
      <c r="C45" s="24" t="s">
        <v>300</v>
      </c>
      <c r="D45" s="18">
        <v>3100</v>
      </c>
      <c r="E45" s="18"/>
      <c r="F45" s="18">
        <v>3013.38</v>
      </c>
      <c r="G45" s="19"/>
      <c r="H45" s="19"/>
      <c r="I45" s="18">
        <f t="shared" si="9"/>
        <v>3013.38</v>
      </c>
      <c r="J45" s="28">
        <f t="shared" si="0"/>
        <v>86.619999999999891</v>
      </c>
      <c r="K45" s="20"/>
      <c r="L45" s="5"/>
    </row>
    <row r="46" spans="1:12" ht="15" customHeight="1" thickBot="1" x14ac:dyDescent="0.25">
      <c r="A46" s="8" t="s">
        <v>266</v>
      </c>
      <c r="B46" s="11">
        <v>297</v>
      </c>
      <c r="C46" s="24" t="s">
        <v>214</v>
      </c>
      <c r="D46" s="18">
        <v>40000</v>
      </c>
      <c r="E46" s="18"/>
      <c r="F46" s="18">
        <v>40000</v>
      </c>
      <c r="G46" s="19" t="s">
        <v>66</v>
      </c>
      <c r="H46" s="19" t="s">
        <v>66</v>
      </c>
      <c r="I46" s="18">
        <f t="shared" si="9"/>
        <v>40000</v>
      </c>
      <c r="J46" s="28">
        <f t="shared" si="0"/>
        <v>0</v>
      </c>
      <c r="K46" s="20"/>
      <c r="L46" s="5"/>
    </row>
    <row r="47" spans="1:12" ht="26.45" customHeight="1" thickBot="1" x14ac:dyDescent="0.25">
      <c r="A47" s="8" t="s">
        <v>267</v>
      </c>
      <c r="B47" s="11">
        <v>251</v>
      </c>
      <c r="C47" s="24" t="s">
        <v>325</v>
      </c>
      <c r="D47" s="18">
        <v>40600</v>
      </c>
      <c r="E47" s="18"/>
      <c r="F47" s="18">
        <v>40560.230000000003</v>
      </c>
      <c r="G47" s="19" t="s">
        <v>66</v>
      </c>
      <c r="H47" s="19" t="s">
        <v>66</v>
      </c>
      <c r="I47" s="18">
        <f>F47</f>
        <v>40560.230000000003</v>
      </c>
      <c r="J47" s="28">
        <f>D47-F47</f>
        <v>39.769999999996799</v>
      </c>
      <c r="K47" s="20"/>
      <c r="L47" s="5"/>
    </row>
    <row r="48" spans="1:12" ht="26.45" customHeight="1" thickBot="1" x14ac:dyDescent="0.25">
      <c r="A48" s="8" t="s">
        <v>267</v>
      </c>
      <c r="B48" s="11">
        <v>251</v>
      </c>
      <c r="C48" s="24" t="s">
        <v>222</v>
      </c>
      <c r="D48" s="18">
        <v>89500</v>
      </c>
      <c r="E48" s="18"/>
      <c r="F48" s="18">
        <v>89500</v>
      </c>
      <c r="G48" s="19" t="s">
        <v>66</v>
      </c>
      <c r="H48" s="19" t="s">
        <v>66</v>
      </c>
      <c r="I48" s="18">
        <f t="shared" si="9"/>
        <v>89500</v>
      </c>
      <c r="J48" s="28">
        <f t="shared" si="0"/>
        <v>0</v>
      </c>
      <c r="K48" s="20"/>
      <c r="L48" s="5"/>
    </row>
    <row r="49" spans="1:12" ht="15" customHeight="1" thickBot="1" x14ac:dyDescent="0.25">
      <c r="A49" s="7" t="s">
        <v>58</v>
      </c>
      <c r="B49" s="12"/>
      <c r="C49" s="21" t="s">
        <v>67</v>
      </c>
      <c r="D49" s="16">
        <f>SUM(D42:D48)</f>
        <v>994100</v>
      </c>
      <c r="E49" s="16">
        <f>E48+E46+E45+E44+E43+E42</f>
        <v>0</v>
      </c>
      <c r="F49" s="16">
        <f>F48+F46+F45+F44+F43+F42+F47</f>
        <v>993888.90999999992</v>
      </c>
      <c r="G49" s="16">
        <f t="shared" ref="G49:I49" si="10">G48+G46+G45+G44+G43+G42+G47</f>
        <v>0</v>
      </c>
      <c r="H49" s="16">
        <f t="shared" si="10"/>
        <v>0</v>
      </c>
      <c r="I49" s="16">
        <f t="shared" si="10"/>
        <v>993888.90999999992</v>
      </c>
      <c r="J49" s="28">
        <f t="shared" si="0"/>
        <v>211.09000000008382</v>
      </c>
      <c r="K49" s="29"/>
      <c r="L49" s="5"/>
    </row>
    <row r="50" spans="1:12" ht="15" customHeight="1" thickBot="1" x14ac:dyDescent="0.25">
      <c r="A50" s="8" t="s">
        <v>60</v>
      </c>
      <c r="B50" s="11">
        <v>211</v>
      </c>
      <c r="C50" s="24" t="s">
        <v>215</v>
      </c>
      <c r="D50" s="18">
        <v>304995.37</v>
      </c>
      <c r="E50" s="18"/>
      <c r="F50" s="18">
        <v>304995.37</v>
      </c>
      <c r="G50" s="19" t="s">
        <v>66</v>
      </c>
      <c r="H50" s="19" t="s">
        <v>66</v>
      </c>
      <c r="I50" s="18">
        <f>F50</f>
        <v>304995.37</v>
      </c>
      <c r="J50" s="28">
        <f t="shared" si="0"/>
        <v>0</v>
      </c>
      <c r="K50" s="87"/>
      <c r="L50" s="5"/>
    </row>
    <row r="51" spans="1:12" ht="15" customHeight="1" thickBot="1" x14ac:dyDescent="0.25">
      <c r="A51" s="8" t="s">
        <v>61</v>
      </c>
      <c r="B51" s="11">
        <v>213</v>
      </c>
      <c r="C51" s="24" t="s">
        <v>226</v>
      </c>
      <c r="D51" s="18">
        <v>90480.2</v>
      </c>
      <c r="E51" s="18"/>
      <c r="F51" s="18">
        <v>90480.2</v>
      </c>
      <c r="G51" s="18" t="s">
        <v>66</v>
      </c>
      <c r="H51" s="18" t="s">
        <v>66</v>
      </c>
      <c r="I51" s="18">
        <f>F51</f>
        <v>90480.2</v>
      </c>
      <c r="J51" s="28">
        <f t="shared" si="0"/>
        <v>0</v>
      </c>
      <c r="K51" s="87"/>
      <c r="L51" s="5"/>
    </row>
    <row r="52" spans="1:12" ht="15" customHeight="1" thickBot="1" x14ac:dyDescent="0.25">
      <c r="A52" s="8" t="s">
        <v>349</v>
      </c>
      <c r="B52" s="11">
        <v>310</v>
      </c>
      <c r="C52" s="24" t="s">
        <v>326</v>
      </c>
      <c r="D52" s="18">
        <v>4000</v>
      </c>
      <c r="E52" s="18"/>
      <c r="F52" s="18">
        <v>4000</v>
      </c>
      <c r="G52" s="18"/>
      <c r="H52" s="18"/>
      <c r="I52" s="18">
        <f>F52</f>
        <v>4000</v>
      </c>
      <c r="J52" s="28">
        <f t="shared" si="0"/>
        <v>0</v>
      </c>
      <c r="K52" s="87"/>
      <c r="L52" s="5"/>
    </row>
    <row r="53" spans="1:12" ht="15" customHeight="1" x14ac:dyDescent="0.2">
      <c r="A53" s="8" t="s">
        <v>57</v>
      </c>
      <c r="B53" s="11">
        <v>346</v>
      </c>
      <c r="C53" s="24" t="s">
        <v>326</v>
      </c>
      <c r="D53" s="18">
        <v>16924.43</v>
      </c>
      <c r="E53" s="18"/>
      <c r="F53" s="18">
        <v>16924.43</v>
      </c>
      <c r="G53" s="18"/>
      <c r="H53" s="18"/>
      <c r="I53" s="18">
        <f>F53</f>
        <v>16924.43</v>
      </c>
      <c r="J53" s="28">
        <f t="shared" si="0"/>
        <v>0</v>
      </c>
      <c r="K53" s="87"/>
      <c r="L53" s="5"/>
    </row>
    <row r="54" spans="1:12" ht="24" customHeight="1" thickBot="1" x14ac:dyDescent="0.25">
      <c r="A54" s="7" t="s">
        <v>62</v>
      </c>
      <c r="B54" s="12"/>
      <c r="C54" s="21" t="s">
        <v>63</v>
      </c>
      <c r="D54" s="16">
        <f>D53+D51+D50+D52</f>
        <v>416400</v>
      </c>
      <c r="E54" s="16">
        <f t="shared" ref="E54:J54" si="11">E53+E51+E50+E52</f>
        <v>0</v>
      </c>
      <c r="F54" s="16">
        <f t="shared" si="11"/>
        <v>416400</v>
      </c>
      <c r="G54" s="16">
        <f t="shared" si="11"/>
        <v>0</v>
      </c>
      <c r="H54" s="16">
        <f t="shared" si="11"/>
        <v>0</v>
      </c>
      <c r="I54" s="16">
        <f t="shared" si="11"/>
        <v>416400</v>
      </c>
      <c r="J54" s="16">
        <f t="shared" si="11"/>
        <v>0</v>
      </c>
      <c r="K54" s="17"/>
      <c r="L54" s="5"/>
    </row>
    <row r="55" spans="1:12" ht="15" customHeight="1" x14ac:dyDescent="0.2">
      <c r="A55" s="8" t="s">
        <v>244</v>
      </c>
      <c r="B55" s="11">
        <v>310</v>
      </c>
      <c r="C55" s="24" t="s">
        <v>216</v>
      </c>
      <c r="D55" s="18">
        <v>40000</v>
      </c>
      <c r="E55" s="18"/>
      <c r="F55" s="18">
        <v>39370</v>
      </c>
      <c r="G55" s="18" t="s">
        <v>66</v>
      </c>
      <c r="H55" s="18" t="s">
        <v>66</v>
      </c>
      <c r="I55" s="18">
        <f>F55</f>
        <v>39370</v>
      </c>
      <c r="J55" s="28">
        <f t="shared" si="0"/>
        <v>630</v>
      </c>
      <c r="K55" s="17"/>
      <c r="L55" s="5"/>
    </row>
    <row r="56" spans="1:12" s="6" customFormat="1" ht="29.45" customHeight="1" thickBot="1" x14ac:dyDescent="0.25">
      <c r="A56" s="7" t="s">
        <v>58</v>
      </c>
      <c r="B56" s="12"/>
      <c r="C56" s="21" t="s">
        <v>64</v>
      </c>
      <c r="D56" s="16">
        <f>D55</f>
        <v>40000</v>
      </c>
      <c r="E56" s="16">
        <f t="shared" ref="E56:J56" si="12">E55</f>
        <v>0</v>
      </c>
      <c r="F56" s="16">
        <f t="shared" si="12"/>
        <v>39370</v>
      </c>
      <c r="G56" s="16" t="str">
        <f t="shared" si="12"/>
        <v>0</v>
      </c>
      <c r="H56" s="16" t="str">
        <f t="shared" si="12"/>
        <v>0</v>
      </c>
      <c r="I56" s="16">
        <f t="shared" si="12"/>
        <v>39370</v>
      </c>
      <c r="J56" s="16">
        <f t="shared" si="12"/>
        <v>630</v>
      </c>
      <c r="K56" s="16">
        <f>SUM(K55:K55)</f>
        <v>0</v>
      </c>
      <c r="L56" s="5"/>
    </row>
    <row r="57" spans="1:12" s="6" customFormat="1" ht="29.45" customHeight="1" thickBot="1" x14ac:dyDescent="0.25">
      <c r="A57" s="8" t="s">
        <v>259</v>
      </c>
      <c r="B57" s="11">
        <v>225</v>
      </c>
      <c r="C57" s="24" t="s">
        <v>262</v>
      </c>
      <c r="D57" s="18">
        <v>1408931</v>
      </c>
      <c r="E57" s="18"/>
      <c r="F57" s="18">
        <v>1408931</v>
      </c>
      <c r="G57" s="16"/>
      <c r="H57" s="16"/>
      <c r="I57" s="18">
        <f>F57</f>
        <v>1408931</v>
      </c>
      <c r="J57" s="28">
        <f t="shared" si="0"/>
        <v>0</v>
      </c>
      <c r="K57" s="88"/>
      <c r="L57" s="5"/>
    </row>
    <row r="58" spans="1:12" s="6" customFormat="1" ht="29.45" customHeight="1" thickBot="1" x14ac:dyDescent="0.25">
      <c r="A58" s="8" t="s">
        <v>260</v>
      </c>
      <c r="B58" s="11">
        <v>226</v>
      </c>
      <c r="C58" s="24" t="s">
        <v>263</v>
      </c>
      <c r="D58" s="18">
        <v>435769</v>
      </c>
      <c r="E58" s="18"/>
      <c r="F58" s="18">
        <v>435769</v>
      </c>
      <c r="G58" s="16"/>
      <c r="H58" s="16"/>
      <c r="I58" s="18">
        <f>F58</f>
        <v>435769</v>
      </c>
      <c r="J58" s="28">
        <f t="shared" si="0"/>
        <v>0</v>
      </c>
      <c r="K58" s="88"/>
      <c r="L58" s="5"/>
    </row>
    <row r="59" spans="1:12" s="6" customFormat="1" ht="29.45" customHeight="1" thickBot="1" x14ac:dyDescent="0.25">
      <c r="A59" s="89" t="s">
        <v>58</v>
      </c>
      <c r="B59" s="12"/>
      <c r="C59" s="21" t="s">
        <v>261</v>
      </c>
      <c r="D59" s="16">
        <f t="shared" ref="D59:I59" si="13">D57+D58</f>
        <v>1844700</v>
      </c>
      <c r="E59" s="16">
        <f t="shared" si="13"/>
        <v>0</v>
      </c>
      <c r="F59" s="16">
        <f>F58+F57</f>
        <v>1844700</v>
      </c>
      <c r="G59" s="16">
        <f t="shared" si="13"/>
        <v>0</v>
      </c>
      <c r="H59" s="16">
        <f t="shared" si="13"/>
        <v>0</v>
      </c>
      <c r="I59" s="16">
        <f t="shared" si="13"/>
        <v>1844700</v>
      </c>
      <c r="J59" s="28">
        <f t="shared" si="0"/>
        <v>0</v>
      </c>
      <c r="K59" s="16">
        <f>SUM(K56:K58)</f>
        <v>0</v>
      </c>
      <c r="L59" s="5"/>
    </row>
    <row r="60" spans="1:12" ht="29.45" customHeight="1" thickBot="1" x14ac:dyDescent="0.25">
      <c r="A60" s="192" t="s">
        <v>301</v>
      </c>
      <c r="B60" s="11">
        <v>226</v>
      </c>
      <c r="C60" s="24" t="s">
        <v>348</v>
      </c>
      <c r="D60" s="18">
        <v>19600</v>
      </c>
      <c r="E60" s="18"/>
      <c r="F60" s="18">
        <v>19600</v>
      </c>
      <c r="G60" s="18"/>
      <c r="H60" s="18"/>
      <c r="I60" s="18">
        <f>F60</f>
        <v>19600</v>
      </c>
      <c r="J60" s="28">
        <f t="shared" si="0"/>
        <v>0</v>
      </c>
      <c r="K60" s="191"/>
      <c r="L60" s="36"/>
    </row>
    <row r="61" spans="1:12" ht="29.45" customHeight="1" thickBot="1" x14ac:dyDescent="0.25">
      <c r="A61" s="192" t="s">
        <v>336</v>
      </c>
      <c r="B61" s="11">
        <v>226</v>
      </c>
      <c r="C61" s="24" t="s">
        <v>350</v>
      </c>
      <c r="D61" s="18">
        <v>99000</v>
      </c>
      <c r="E61" s="18"/>
      <c r="F61" s="18">
        <v>99000</v>
      </c>
      <c r="G61" s="18"/>
      <c r="H61" s="18"/>
      <c r="I61" s="18">
        <f>F61</f>
        <v>99000</v>
      </c>
      <c r="J61" s="28">
        <f t="shared" ref="J61" si="14">D61-F61</f>
        <v>0</v>
      </c>
      <c r="K61" s="191"/>
      <c r="L61" s="36"/>
    </row>
    <row r="62" spans="1:12" s="6" customFormat="1" ht="29.45" customHeight="1" thickBot="1" x14ac:dyDescent="0.25">
      <c r="A62" s="89" t="s">
        <v>58</v>
      </c>
      <c r="B62" s="12">
        <v>226</v>
      </c>
      <c r="C62" s="21" t="s">
        <v>302</v>
      </c>
      <c r="D62" s="16">
        <f>D60+D61</f>
        <v>118600</v>
      </c>
      <c r="E62" s="16">
        <f t="shared" ref="E62:I62" si="15">E60</f>
        <v>0</v>
      </c>
      <c r="F62" s="16">
        <f>F60+F61</f>
        <v>118600</v>
      </c>
      <c r="G62" s="16">
        <f t="shared" si="15"/>
        <v>0</v>
      </c>
      <c r="H62" s="16">
        <f t="shared" si="15"/>
        <v>0</v>
      </c>
      <c r="I62" s="16">
        <f t="shared" si="15"/>
        <v>19600</v>
      </c>
      <c r="J62" s="28">
        <f t="shared" si="0"/>
        <v>0</v>
      </c>
      <c r="K62" s="88"/>
      <c r="L62" s="5"/>
    </row>
    <row r="63" spans="1:12" ht="26.25" customHeight="1" thickBot="1" x14ac:dyDescent="0.25">
      <c r="A63" s="8" t="s">
        <v>174</v>
      </c>
      <c r="B63" s="11">
        <v>225</v>
      </c>
      <c r="C63" s="24" t="s">
        <v>223</v>
      </c>
      <c r="D63" s="18">
        <v>70600</v>
      </c>
      <c r="E63" s="18"/>
      <c r="F63" s="18">
        <v>70524.58</v>
      </c>
      <c r="G63" s="18" t="s">
        <v>66</v>
      </c>
      <c r="H63" s="18" t="s">
        <v>66</v>
      </c>
      <c r="I63" s="18">
        <f t="shared" ref="I63:I81" si="16">F63</f>
        <v>70524.58</v>
      </c>
      <c r="J63" s="28">
        <f t="shared" si="0"/>
        <v>75.419999999998254</v>
      </c>
      <c r="K63" s="20"/>
      <c r="L63" s="36"/>
    </row>
    <row r="64" spans="1:12" ht="26.25" customHeight="1" thickBot="1" x14ac:dyDescent="0.25">
      <c r="A64" s="7" t="s">
        <v>58</v>
      </c>
      <c r="B64" s="12"/>
      <c r="C64" s="21" t="s">
        <v>270</v>
      </c>
      <c r="D64" s="16">
        <f>D63</f>
        <v>70600</v>
      </c>
      <c r="E64" s="16"/>
      <c r="F64" s="16">
        <f>F63</f>
        <v>70524.58</v>
      </c>
      <c r="G64" s="16"/>
      <c r="H64" s="16"/>
      <c r="I64" s="16">
        <f t="shared" si="16"/>
        <v>70524.58</v>
      </c>
      <c r="J64" s="28">
        <f t="shared" si="0"/>
        <v>75.419999999998254</v>
      </c>
      <c r="K64" s="17"/>
      <c r="L64" s="5"/>
    </row>
    <row r="65" spans="1:12" ht="26.25" customHeight="1" thickBot="1" x14ac:dyDescent="0.25">
      <c r="A65" s="8" t="s">
        <v>307</v>
      </c>
      <c r="B65" s="11">
        <v>225</v>
      </c>
      <c r="C65" s="24" t="s">
        <v>246</v>
      </c>
      <c r="D65" s="18">
        <v>630000</v>
      </c>
      <c r="E65" s="18"/>
      <c r="F65" s="18">
        <v>629961.77</v>
      </c>
      <c r="G65" s="16" t="s">
        <v>66</v>
      </c>
      <c r="H65" s="16" t="s">
        <v>66</v>
      </c>
      <c r="I65" s="18">
        <f t="shared" si="16"/>
        <v>629961.77</v>
      </c>
      <c r="J65" s="28">
        <f t="shared" si="0"/>
        <v>38.229999999981374</v>
      </c>
      <c r="K65" s="20"/>
      <c r="L65" s="5"/>
    </row>
    <row r="66" spans="1:12" ht="26.25" customHeight="1" thickBot="1" x14ac:dyDescent="0.25">
      <c r="A66" s="8" t="s">
        <v>337</v>
      </c>
      <c r="B66" s="11">
        <v>310</v>
      </c>
      <c r="C66" s="24" t="s">
        <v>246</v>
      </c>
      <c r="D66" s="18">
        <v>140400</v>
      </c>
      <c r="E66" s="18"/>
      <c r="F66" s="18">
        <v>140307</v>
      </c>
      <c r="G66" s="16" t="s">
        <v>66</v>
      </c>
      <c r="H66" s="16" t="s">
        <v>66</v>
      </c>
      <c r="I66" s="18">
        <f t="shared" si="16"/>
        <v>140307</v>
      </c>
      <c r="J66" s="28">
        <f t="shared" si="0"/>
        <v>93</v>
      </c>
      <c r="K66" s="20"/>
      <c r="L66" s="5"/>
    </row>
    <row r="67" spans="1:12" ht="26.25" customHeight="1" thickBot="1" x14ac:dyDescent="0.25">
      <c r="A67" s="8" t="s">
        <v>339</v>
      </c>
      <c r="B67" s="11">
        <v>310</v>
      </c>
      <c r="C67" s="24" t="s">
        <v>340</v>
      </c>
      <c r="D67" s="18">
        <v>1360000</v>
      </c>
      <c r="E67" s="18"/>
      <c r="F67" s="18">
        <v>1360000</v>
      </c>
      <c r="G67" s="16"/>
      <c r="H67" s="16"/>
      <c r="I67" s="18">
        <f t="shared" si="16"/>
        <v>1360000</v>
      </c>
      <c r="J67" s="28">
        <f t="shared" si="0"/>
        <v>0</v>
      </c>
      <c r="K67" s="87"/>
      <c r="L67" s="5"/>
    </row>
    <row r="68" spans="1:12" ht="26.25" customHeight="1" thickBot="1" x14ac:dyDescent="0.25">
      <c r="A68" s="8" t="s">
        <v>341</v>
      </c>
      <c r="B68" s="11">
        <v>225</v>
      </c>
      <c r="C68" s="24" t="s">
        <v>342</v>
      </c>
      <c r="D68" s="18">
        <v>761500</v>
      </c>
      <c r="E68" s="18"/>
      <c r="F68" s="18">
        <v>761409</v>
      </c>
      <c r="G68" s="16" t="s">
        <v>66</v>
      </c>
      <c r="H68" s="16" t="s">
        <v>66</v>
      </c>
      <c r="I68" s="18">
        <f t="shared" ref="I68" si="17">F68</f>
        <v>761409</v>
      </c>
      <c r="J68" s="28">
        <f t="shared" ref="J68" si="18">D68-F68</f>
        <v>91</v>
      </c>
      <c r="K68" s="20"/>
      <c r="L68" s="5"/>
    </row>
    <row r="69" spans="1:12" ht="26.25" customHeight="1" thickBot="1" x14ac:dyDescent="0.25">
      <c r="A69" s="8" t="s">
        <v>338</v>
      </c>
      <c r="B69" s="11">
        <v>346</v>
      </c>
      <c r="C69" s="24" t="s">
        <v>246</v>
      </c>
      <c r="D69" s="18">
        <v>31400</v>
      </c>
      <c r="E69" s="18"/>
      <c r="F69" s="18">
        <v>31325.200000000001</v>
      </c>
      <c r="G69" s="16" t="s">
        <v>66</v>
      </c>
      <c r="H69" s="16" t="s">
        <v>66</v>
      </c>
      <c r="I69" s="18">
        <f t="shared" si="16"/>
        <v>31325.200000000001</v>
      </c>
      <c r="J69" s="28">
        <f t="shared" si="0"/>
        <v>74.799999999999272</v>
      </c>
      <c r="K69" s="20"/>
      <c r="L69" s="5"/>
    </row>
    <row r="70" spans="1:12" s="6" customFormat="1" ht="15.75" customHeight="1" thickBot="1" x14ac:dyDescent="0.25">
      <c r="A70" s="8" t="s">
        <v>268</v>
      </c>
      <c r="B70" s="11">
        <v>291</v>
      </c>
      <c r="C70" s="24" t="s">
        <v>217</v>
      </c>
      <c r="D70" s="18">
        <v>54200</v>
      </c>
      <c r="E70" s="18"/>
      <c r="F70" s="18">
        <v>49500</v>
      </c>
      <c r="G70" s="16" t="s">
        <v>66</v>
      </c>
      <c r="H70" s="16" t="s">
        <v>66</v>
      </c>
      <c r="I70" s="18">
        <f>F70</f>
        <v>49500</v>
      </c>
      <c r="J70" s="28">
        <f t="shared" si="0"/>
        <v>4700</v>
      </c>
      <c r="K70" s="29"/>
      <c r="L70" s="5"/>
    </row>
    <row r="71" spans="1:12" s="195" customFormat="1" ht="28.5" customHeight="1" thickBot="1" x14ac:dyDescent="0.25">
      <c r="A71" s="8" t="s">
        <v>343</v>
      </c>
      <c r="B71" s="11">
        <v>251</v>
      </c>
      <c r="C71" s="24" t="s">
        <v>344</v>
      </c>
      <c r="D71" s="18">
        <v>150000</v>
      </c>
      <c r="E71" s="18"/>
      <c r="F71" s="18">
        <v>0</v>
      </c>
      <c r="G71" s="16"/>
      <c r="H71" s="16"/>
      <c r="I71" s="18">
        <f>F71</f>
        <v>0</v>
      </c>
      <c r="J71" s="28">
        <f t="shared" si="0"/>
        <v>150000</v>
      </c>
      <c r="K71" s="88"/>
      <c r="L71" s="5"/>
    </row>
    <row r="72" spans="1:12" s="6" customFormat="1" ht="24.75" customHeight="1" thickBot="1" x14ac:dyDescent="0.25">
      <c r="A72" s="7" t="s">
        <v>71</v>
      </c>
      <c r="B72" s="12"/>
      <c r="C72" s="21" t="s">
        <v>72</v>
      </c>
      <c r="D72" s="16">
        <f>SUM(D65:D71)</f>
        <v>3127500</v>
      </c>
      <c r="E72" s="16">
        <f>SUM(E65:E70)</f>
        <v>0</v>
      </c>
      <c r="F72" s="16">
        <f>SUM(F65:F71)</f>
        <v>2972502.97</v>
      </c>
      <c r="G72" s="16">
        <f>SUM(G65:G70)</f>
        <v>0</v>
      </c>
      <c r="H72" s="16">
        <f>SUM(H65:H70)</f>
        <v>0</v>
      </c>
      <c r="I72" s="16">
        <f>SUM(I65:I70)</f>
        <v>2972502.97</v>
      </c>
      <c r="J72" s="28">
        <f t="shared" si="0"/>
        <v>154997.0299999998</v>
      </c>
      <c r="K72" s="16"/>
      <c r="L72" s="5"/>
    </row>
    <row r="73" spans="1:12" ht="22.9" customHeight="1" thickBot="1" x14ac:dyDescent="0.25">
      <c r="A73" s="8" t="s">
        <v>245</v>
      </c>
      <c r="B73" s="11">
        <v>225</v>
      </c>
      <c r="C73" s="24" t="s">
        <v>218</v>
      </c>
      <c r="D73" s="18">
        <v>36300</v>
      </c>
      <c r="E73" s="18"/>
      <c r="F73" s="18">
        <v>36219.71</v>
      </c>
      <c r="G73" s="19" t="s">
        <v>66</v>
      </c>
      <c r="H73" s="19" t="s">
        <v>66</v>
      </c>
      <c r="I73" s="18">
        <f t="shared" si="16"/>
        <v>36219.71</v>
      </c>
      <c r="J73" s="28">
        <f t="shared" si="0"/>
        <v>80.290000000000873</v>
      </c>
      <c r="K73" s="17"/>
      <c r="L73" s="5"/>
    </row>
    <row r="74" spans="1:12" ht="20.45" customHeight="1" thickBot="1" x14ac:dyDescent="0.25">
      <c r="A74" s="8" t="s">
        <v>249</v>
      </c>
      <c r="B74" s="11">
        <v>226</v>
      </c>
      <c r="C74" s="24" t="s">
        <v>230</v>
      </c>
      <c r="D74" s="18">
        <v>100000</v>
      </c>
      <c r="E74" s="18"/>
      <c r="F74" s="18">
        <v>98000</v>
      </c>
      <c r="G74" s="19" t="s">
        <v>66</v>
      </c>
      <c r="H74" s="19" t="s">
        <v>66</v>
      </c>
      <c r="I74" s="18">
        <f t="shared" si="16"/>
        <v>98000</v>
      </c>
      <c r="J74" s="28">
        <f t="shared" si="0"/>
        <v>2000</v>
      </c>
      <c r="K74" s="20"/>
      <c r="L74" s="5"/>
    </row>
    <row r="75" spans="1:12" ht="27" customHeight="1" thickBot="1" x14ac:dyDescent="0.25">
      <c r="A75" s="8" t="s">
        <v>248</v>
      </c>
      <c r="B75" s="11">
        <v>225</v>
      </c>
      <c r="C75" s="24" t="s">
        <v>231</v>
      </c>
      <c r="D75" s="18">
        <v>600000</v>
      </c>
      <c r="E75" s="18"/>
      <c r="F75" s="18">
        <v>591763</v>
      </c>
      <c r="G75" s="19" t="s">
        <v>66</v>
      </c>
      <c r="H75" s="19" t="s">
        <v>66</v>
      </c>
      <c r="I75" s="18">
        <f t="shared" si="16"/>
        <v>591763</v>
      </c>
      <c r="J75" s="28">
        <f t="shared" si="0"/>
        <v>8237</v>
      </c>
      <c r="K75" s="20"/>
      <c r="L75" s="5"/>
    </row>
    <row r="76" spans="1:12" ht="24.6" customHeight="1" thickBot="1" x14ac:dyDescent="0.25">
      <c r="A76" s="8" t="s">
        <v>250</v>
      </c>
      <c r="B76" s="11">
        <v>223</v>
      </c>
      <c r="C76" s="24" t="s">
        <v>231</v>
      </c>
      <c r="D76" s="18">
        <v>1870800</v>
      </c>
      <c r="E76" s="18"/>
      <c r="F76" s="18">
        <v>1870800</v>
      </c>
      <c r="G76" s="19"/>
      <c r="H76" s="19"/>
      <c r="I76" s="18">
        <f t="shared" si="16"/>
        <v>1870800</v>
      </c>
      <c r="J76" s="28">
        <f t="shared" ref="J76:J93" si="19">D76-F76</f>
        <v>0</v>
      </c>
      <c r="K76" s="20"/>
      <c r="L76" s="5"/>
    </row>
    <row r="77" spans="1:12" ht="24.6" customHeight="1" thickBot="1" x14ac:dyDescent="0.25">
      <c r="A77" s="8" t="s">
        <v>251</v>
      </c>
      <c r="B77" s="11">
        <v>346</v>
      </c>
      <c r="C77" s="24" t="s">
        <v>232</v>
      </c>
      <c r="D77" s="18">
        <v>15500</v>
      </c>
      <c r="E77" s="18"/>
      <c r="F77" s="18">
        <v>15500</v>
      </c>
      <c r="G77" s="19" t="s">
        <v>66</v>
      </c>
      <c r="H77" s="19" t="s">
        <v>66</v>
      </c>
      <c r="I77" s="18">
        <f t="shared" si="16"/>
        <v>15500</v>
      </c>
      <c r="J77" s="28">
        <f t="shared" si="19"/>
        <v>0</v>
      </c>
      <c r="K77" s="20"/>
      <c r="L77" s="5"/>
    </row>
    <row r="78" spans="1:12" ht="27.75" customHeight="1" thickBot="1" x14ac:dyDescent="0.25">
      <c r="A78" s="8" t="s">
        <v>240</v>
      </c>
      <c r="B78" s="11">
        <v>310</v>
      </c>
      <c r="C78" s="24" t="s">
        <v>233</v>
      </c>
      <c r="D78" s="18">
        <v>99000</v>
      </c>
      <c r="E78" s="18"/>
      <c r="F78" s="18">
        <v>99000</v>
      </c>
      <c r="G78" s="19" t="s">
        <v>66</v>
      </c>
      <c r="H78" s="19" t="s">
        <v>66</v>
      </c>
      <c r="I78" s="18">
        <f t="shared" si="16"/>
        <v>99000</v>
      </c>
      <c r="J78" s="28">
        <f t="shared" si="19"/>
        <v>0</v>
      </c>
      <c r="K78" s="20"/>
      <c r="L78" s="5"/>
    </row>
    <row r="79" spans="1:12" ht="27.75" customHeight="1" thickBot="1" x14ac:dyDescent="0.25">
      <c r="A79" s="8" t="s">
        <v>241</v>
      </c>
      <c r="B79" s="11">
        <v>225</v>
      </c>
      <c r="C79" s="24" t="s">
        <v>234</v>
      </c>
      <c r="D79" s="18">
        <v>196700</v>
      </c>
      <c r="E79" s="18"/>
      <c r="F79" s="18">
        <v>196700</v>
      </c>
      <c r="G79" s="19" t="s">
        <v>66</v>
      </c>
      <c r="H79" s="19" t="s">
        <v>66</v>
      </c>
      <c r="I79" s="18">
        <f t="shared" si="16"/>
        <v>196700</v>
      </c>
      <c r="J79" s="28">
        <f t="shared" si="19"/>
        <v>0</v>
      </c>
      <c r="K79" s="87"/>
      <c r="L79" s="5"/>
    </row>
    <row r="80" spans="1:12" ht="27.75" customHeight="1" thickBot="1" x14ac:dyDescent="0.25">
      <c r="A80" s="8" t="s">
        <v>252</v>
      </c>
      <c r="B80" s="11">
        <v>226</v>
      </c>
      <c r="C80" s="24" t="s">
        <v>330</v>
      </c>
      <c r="D80" s="18">
        <v>61200</v>
      </c>
      <c r="E80" s="18"/>
      <c r="F80" s="18">
        <v>61200</v>
      </c>
      <c r="G80" s="19"/>
      <c r="H80" s="19"/>
      <c r="I80" s="18">
        <f t="shared" si="16"/>
        <v>61200</v>
      </c>
      <c r="J80" s="28">
        <f t="shared" si="19"/>
        <v>0</v>
      </c>
      <c r="K80" s="87"/>
      <c r="L80" s="5"/>
    </row>
    <row r="81" spans="1:12" s="6" customFormat="1" ht="21" customHeight="1" thickBot="1" x14ac:dyDescent="0.25">
      <c r="A81" s="8" t="s">
        <v>243</v>
      </c>
      <c r="B81" s="11">
        <v>224</v>
      </c>
      <c r="C81" s="24" t="s">
        <v>219</v>
      </c>
      <c r="D81" s="18">
        <v>33000</v>
      </c>
      <c r="E81" s="18"/>
      <c r="F81" s="18">
        <v>32280</v>
      </c>
      <c r="G81" s="19" t="s">
        <v>66</v>
      </c>
      <c r="H81" s="19" t="s">
        <v>66</v>
      </c>
      <c r="I81" s="18">
        <f t="shared" si="16"/>
        <v>32280</v>
      </c>
      <c r="J81" s="28">
        <f t="shared" si="19"/>
        <v>720</v>
      </c>
      <c r="K81" s="87"/>
      <c r="L81" s="5"/>
    </row>
    <row r="82" spans="1:12" s="6" customFormat="1" ht="25.9" customHeight="1" thickBot="1" x14ac:dyDescent="0.25">
      <c r="A82" s="7" t="s">
        <v>58</v>
      </c>
      <c r="B82" s="12"/>
      <c r="C82" s="21" t="s">
        <v>65</v>
      </c>
      <c r="D82" s="16">
        <f>SUM(D73:D81)</f>
        <v>3012500</v>
      </c>
      <c r="E82" s="16">
        <f t="shared" ref="E82:I82" si="20">SUM(E73:E81)</f>
        <v>0</v>
      </c>
      <c r="F82" s="16">
        <f t="shared" si="20"/>
        <v>3001462.71</v>
      </c>
      <c r="G82" s="16">
        <f t="shared" si="20"/>
        <v>0</v>
      </c>
      <c r="H82" s="16">
        <f t="shared" si="20"/>
        <v>0</v>
      </c>
      <c r="I82" s="16">
        <f t="shared" si="20"/>
        <v>3001462.71</v>
      </c>
      <c r="J82" s="28">
        <f t="shared" si="19"/>
        <v>11037.290000000037</v>
      </c>
      <c r="K82" s="29"/>
      <c r="L82" s="5"/>
    </row>
    <row r="83" spans="1:12" s="6" customFormat="1" ht="27" customHeight="1" thickBot="1" x14ac:dyDescent="0.25">
      <c r="A83" s="8" t="s">
        <v>298</v>
      </c>
      <c r="B83" s="11">
        <v>226</v>
      </c>
      <c r="C83" s="24" t="s">
        <v>235</v>
      </c>
      <c r="D83" s="18">
        <v>17300</v>
      </c>
      <c r="E83" s="18"/>
      <c r="F83" s="18">
        <v>17250</v>
      </c>
      <c r="G83" s="19" t="s">
        <v>66</v>
      </c>
      <c r="H83" s="19" t="s">
        <v>66</v>
      </c>
      <c r="I83" s="18">
        <f t="shared" ref="I83:I93" si="21">F83</f>
        <v>17250</v>
      </c>
      <c r="J83" s="28">
        <f t="shared" si="19"/>
        <v>50</v>
      </c>
      <c r="K83" s="87"/>
      <c r="L83" s="5"/>
    </row>
    <row r="84" spans="1:12" s="6" customFormat="1" ht="25.9" customHeight="1" thickBot="1" x14ac:dyDescent="0.25">
      <c r="A84" s="7" t="s">
        <v>58</v>
      </c>
      <c r="B84" s="12"/>
      <c r="C84" s="21" t="s">
        <v>236</v>
      </c>
      <c r="D84" s="16">
        <f t="shared" ref="D84:I84" si="22">D83</f>
        <v>17300</v>
      </c>
      <c r="E84" s="16">
        <f t="shared" si="22"/>
        <v>0</v>
      </c>
      <c r="F84" s="16">
        <f t="shared" si="22"/>
        <v>17250</v>
      </c>
      <c r="G84" s="16" t="str">
        <f t="shared" si="22"/>
        <v>0</v>
      </c>
      <c r="H84" s="16" t="str">
        <f t="shared" si="22"/>
        <v>0</v>
      </c>
      <c r="I84" s="16">
        <f t="shared" si="22"/>
        <v>17250</v>
      </c>
      <c r="J84" s="28">
        <f t="shared" si="19"/>
        <v>50</v>
      </c>
      <c r="K84" s="29"/>
      <c r="L84" s="5"/>
    </row>
    <row r="85" spans="1:12" customFormat="1" ht="25.9" customHeight="1" x14ac:dyDescent="0.2">
      <c r="A85" s="8" t="s">
        <v>328</v>
      </c>
      <c r="B85" s="11">
        <v>251</v>
      </c>
      <c r="C85" s="24" t="s">
        <v>345</v>
      </c>
      <c r="D85" s="18">
        <v>304200</v>
      </c>
      <c r="E85" s="18"/>
      <c r="F85" s="18">
        <v>304200</v>
      </c>
      <c r="G85" s="18"/>
      <c r="H85" s="18"/>
      <c r="I85" s="18">
        <f>F85</f>
        <v>304200</v>
      </c>
      <c r="J85" s="194">
        <f>D85-F85</f>
        <v>0</v>
      </c>
      <c r="K85" s="87"/>
      <c r="L85" s="15"/>
    </row>
    <row r="86" spans="1:12" s="6" customFormat="1" ht="25.9" customHeight="1" thickBot="1" x14ac:dyDescent="0.25">
      <c r="A86" s="7" t="s">
        <v>58</v>
      </c>
      <c r="B86" s="12"/>
      <c r="C86" s="21" t="s">
        <v>327</v>
      </c>
      <c r="D86" s="16">
        <f t="shared" ref="D86:J86" si="23">D85</f>
        <v>304200</v>
      </c>
      <c r="E86" s="16">
        <f t="shared" si="23"/>
        <v>0</v>
      </c>
      <c r="F86" s="16">
        <f t="shared" si="23"/>
        <v>304200</v>
      </c>
      <c r="G86" s="16">
        <f t="shared" si="23"/>
        <v>0</v>
      </c>
      <c r="H86" s="16">
        <f t="shared" si="23"/>
        <v>0</v>
      </c>
      <c r="I86" s="16">
        <f t="shared" si="23"/>
        <v>304200</v>
      </c>
      <c r="J86" s="16">
        <f t="shared" si="23"/>
        <v>0</v>
      </c>
      <c r="K86" s="29"/>
      <c r="L86" s="5"/>
    </row>
    <row r="87" spans="1:12" customFormat="1" ht="60" customHeight="1" thickBot="1" x14ac:dyDescent="0.25">
      <c r="A87" s="8" t="s">
        <v>106</v>
      </c>
      <c r="B87" s="11">
        <v>264</v>
      </c>
      <c r="C87" s="25" t="s">
        <v>220</v>
      </c>
      <c r="D87" s="26">
        <v>223400</v>
      </c>
      <c r="E87" s="26"/>
      <c r="F87" s="26">
        <v>223303.32</v>
      </c>
      <c r="G87" s="26" t="s">
        <v>66</v>
      </c>
      <c r="H87" s="26" t="s">
        <v>66</v>
      </c>
      <c r="I87" s="18">
        <f t="shared" si="21"/>
        <v>223303.32</v>
      </c>
      <c r="J87" s="194">
        <f t="shared" si="19"/>
        <v>96.679999999993015</v>
      </c>
      <c r="K87" s="87"/>
      <c r="L87" s="15"/>
    </row>
    <row r="88" spans="1:12" s="6" customFormat="1" ht="28.9" customHeight="1" thickBot="1" x14ac:dyDescent="0.25">
      <c r="A88" s="7" t="s">
        <v>58</v>
      </c>
      <c r="B88" s="12"/>
      <c r="C88" s="22" t="s">
        <v>271</v>
      </c>
      <c r="D88" s="23">
        <f>D87</f>
        <v>223400</v>
      </c>
      <c r="E88" s="23"/>
      <c r="F88" s="23">
        <f>F87</f>
        <v>223303.32</v>
      </c>
      <c r="G88" s="23"/>
      <c r="H88" s="23"/>
      <c r="I88" s="18">
        <f t="shared" si="21"/>
        <v>223303.32</v>
      </c>
      <c r="J88" s="28">
        <f t="shared" si="19"/>
        <v>96.679999999993015</v>
      </c>
      <c r="K88" s="29"/>
      <c r="L88" s="5"/>
    </row>
    <row r="89" spans="1:12" s="196" customFormat="1" ht="41.25" customHeight="1" thickBot="1" x14ac:dyDescent="0.25">
      <c r="A89" s="8" t="s">
        <v>347</v>
      </c>
      <c r="B89" s="11">
        <v>266</v>
      </c>
      <c r="C89" s="25" t="s">
        <v>346</v>
      </c>
      <c r="D89" s="26">
        <v>350</v>
      </c>
      <c r="E89" s="26"/>
      <c r="F89" s="26">
        <v>350</v>
      </c>
      <c r="G89" s="26" t="s">
        <v>66</v>
      </c>
      <c r="H89" s="26" t="s">
        <v>66</v>
      </c>
      <c r="I89" s="18">
        <f t="shared" ref="I89:I90" si="24">F89</f>
        <v>350</v>
      </c>
      <c r="J89" s="194">
        <f t="shared" ref="J89:J90" si="25">D89-F89</f>
        <v>0</v>
      </c>
      <c r="K89" s="87"/>
      <c r="L89" s="15"/>
    </row>
    <row r="90" spans="1:12" s="195" customFormat="1" ht="28.9" customHeight="1" thickBot="1" x14ac:dyDescent="0.25">
      <c r="A90" s="7" t="s">
        <v>58</v>
      </c>
      <c r="B90" s="12"/>
      <c r="C90" s="22" t="s">
        <v>271</v>
      </c>
      <c r="D90" s="23">
        <f>D89</f>
        <v>350</v>
      </c>
      <c r="E90" s="23"/>
      <c r="F90" s="23">
        <f>F89</f>
        <v>350</v>
      </c>
      <c r="G90" s="23"/>
      <c r="H90" s="23"/>
      <c r="I90" s="18">
        <f t="shared" si="24"/>
        <v>350</v>
      </c>
      <c r="J90" s="28">
        <f t="shared" si="25"/>
        <v>0</v>
      </c>
      <c r="K90" s="29"/>
      <c r="L90" s="5"/>
    </row>
    <row r="91" spans="1:12" customFormat="1" ht="24" customHeight="1" thickBot="1" x14ac:dyDescent="0.25">
      <c r="A91" s="8" t="s">
        <v>107</v>
      </c>
      <c r="B91" s="11">
        <v>346</v>
      </c>
      <c r="C91" s="25" t="s">
        <v>221</v>
      </c>
      <c r="D91" s="26">
        <v>18000</v>
      </c>
      <c r="E91" s="26">
        <v>0</v>
      </c>
      <c r="F91" s="26">
        <v>18000</v>
      </c>
      <c r="G91" s="26" t="s">
        <v>66</v>
      </c>
      <c r="H91" s="26" t="s">
        <v>66</v>
      </c>
      <c r="I91" s="18">
        <f t="shared" si="21"/>
        <v>18000</v>
      </c>
      <c r="J91" s="194">
        <f t="shared" si="19"/>
        <v>0</v>
      </c>
      <c r="K91" s="87"/>
      <c r="L91" s="15"/>
    </row>
    <row r="92" spans="1:12" ht="18" customHeight="1" thickBot="1" x14ac:dyDescent="0.25">
      <c r="A92" s="7" t="s">
        <v>58</v>
      </c>
      <c r="B92" s="12"/>
      <c r="C92" s="21" t="s">
        <v>171</v>
      </c>
      <c r="D92" s="16">
        <f>D91</f>
        <v>18000</v>
      </c>
      <c r="E92" s="16">
        <f>E91</f>
        <v>0</v>
      </c>
      <c r="F92" s="16">
        <f>F91</f>
        <v>18000</v>
      </c>
      <c r="G92" s="16" t="str">
        <f>G91</f>
        <v>0</v>
      </c>
      <c r="H92" s="16" t="str">
        <f>H91</f>
        <v>0</v>
      </c>
      <c r="I92" s="18">
        <f t="shared" si="21"/>
        <v>18000</v>
      </c>
      <c r="J92" s="28">
        <f t="shared" si="19"/>
        <v>0</v>
      </c>
      <c r="K92" s="17"/>
      <c r="L92" s="5"/>
    </row>
    <row r="93" spans="1:12" ht="9" customHeight="1" thickBot="1" x14ac:dyDescent="0.25">
      <c r="A93" s="8"/>
      <c r="B93" s="30"/>
      <c r="C93" s="115"/>
      <c r="D93" s="116"/>
      <c r="E93" s="116"/>
      <c r="F93" s="116"/>
      <c r="G93" s="116"/>
      <c r="H93" s="116"/>
      <c r="I93" s="18">
        <f t="shared" si="21"/>
        <v>0</v>
      </c>
      <c r="J93" s="28">
        <f t="shared" si="19"/>
        <v>0</v>
      </c>
      <c r="K93" s="117"/>
      <c r="L93" s="5"/>
    </row>
    <row r="94" spans="1:12" ht="13.5" thickBot="1" x14ac:dyDescent="0.25">
      <c r="A94" s="13"/>
      <c r="B94" s="27">
        <v>450</v>
      </c>
      <c r="C94" s="118" t="s">
        <v>19</v>
      </c>
      <c r="D94" s="119" t="s">
        <v>19</v>
      </c>
      <c r="E94" s="119" t="s">
        <v>19</v>
      </c>
      <c r="F94" s="119" t="s">
        <v>19</v>
      </c>
      <c r="G94" s="119" t="s">
        <v>19</v>
      </c>
      <c r="H94" s="119" t="s">
        <v>19</v>
      </c>
      <c r="I94" s="119" t="s">
        <v>19</v>
      </c>
      <c r="J94" s="119" t="s">
        <v>19</v>
      </c>
      <c r="K94" s="120" t="s">
        <v>19</v>
      </c>
    </row>
    <row r="95" spans="1:12" ht="30.6" customHeight="1" thickBot="1" x14ac:dyDescent="0.25">
      <c r="A95" s="14" t="s">
        <v>38</v>
      </c>
      <c r="B95" s="27">
        <v>900</v>
      </c>
      <c r="C95" s="118" t="s">
        <v>19</v>
      </c>
      <c r="D95" s="197">
        <v>0</v>
      </c>
      <c r="E95" s="119" t="s">
        <v>19</v>
      </c>
      <c r="F95" s="197">
        <f>-'источники (2)'!E11</f>
        <v>297773.33000000194</v>
      </c>
      <c r="G95" s="197"/>
      <c r="H95" s="197"/>
      <c r="I95" s="197">
        <f>F95</f>
        <v>297773.33000000194</v>
      </c>
      <c r="J95" s="119" t="s">
        <v>19</v>
      </c>
      <c r="K95" s="120" t="s">
        <v>19</v>
      </c>
    </row>
    <row r="96" spans="1:12" x14ac:dyDescent="0.2">
      <c r="D96" s="198"/>
      <c r="E96" s="198"/>
      <c r="F96" s="198"/>
      <c r="G96" s="198"/>
      <c r="H96" s="198"/>
      <c r="I96" s="198"/>
      <c r="K96" s="36"/>
    </row>
    <row r="97" spans="4:11" x14ac:dyDescent="0.2">
      <c r="D97" s="36"/>
      <c r="E97" s="36"/>
      <c r="F97" s="36"/>
      <c r="G97" s="36"/>
      <c r="H97" s="36"/>
      <c r="I97" s="36"/>
      <c r="K97" s="36"/>
    </row>
    <row r="98" spans="4:11" x14ac:dyDescent="0.2">
      <c r="D98" s="36"/>
      <c r="E98" s="36"/>
      <c r="F98" s="36"/>
      <c r="G98" s="36"/>
      <c r="H98" s="36"/>
      <c r="I98" s="36"/>
      <c r="K98" s="36"/>
    </row>
    <row r="99" spans="4:11" x14ac:dyDescent="0.2">
      <c r="D99" s="36"/>
      <c r="E99" s="36"/>
      <c r="F99" s="36"/>
      <c r="G99" s="36"/>
      <c r="H99" s="36"/>
      <c r="I99" s="36"/>
      <c r="K99" s="36"/>
    </row>
    <row r="100" spans="4:11" x14ac:dyDescent="0.2">
      <c r="D100" s="36"/>
      <c r="E100" s="36"/>
      <c r="F100" s="36"/>
      <c r="G100" s="36"/>
      <c r="H100" s="36"/>
      <c r="I100" s="36"/>
      <c r="K100" s="36"/>
    </row>
    <row r="101" spans="4:11" x14ac:dyDescent="0.2">
      <c r="D101" s="36"/>
      <c r="E101" s="36"/>
      <c r="F101" s="36"/>
      <c r="G101" s="36"/>
      <c r="H101" s="36"/>
      <c r="I101" s="36"/>
      <c r="K101" s="36"/>
    </row>
    <row r="102" spans="4:11" x14ac:dyDescent="0.2">
      <c r="D102" s="36"/>
      <c r="E102" s="36"/>
      <c r="F102" s="36"/>
      <c r="G102" s="36"/>
      <c r="H102" s="36"/>
      <c r="I102" s="36"/>
      <c r="K102" s="36"/>
    </row>
    <row r="103" spans="4:11" x14ac:dyDescent="0.2">
      <c r="D103" s="36"/>
      <c r="E103" s="36"/>
      <c r="F103" s="36"/>
      <c r="G103" s="36"/>
      <c r="H103" s="36"/>
      <c r="I103" s="36"/>
      <c r="K103" s="36"/>
    </row>
    <row r="104" spans="4:11" x14ac:dyDescent="0.2">
      <c r="D104" s="36"/>
      <c r="E104" s="36"/>
      <c r="F104" s="36"/>
      <c r="G104" s="36"/>
      <c r="H104" s="36"/>
      <c r="I104" s="36"/>
      <c r="K104" s="36"/>
    </row>
    <row r="105" spans="4:11" x14ac:dyDescent="0.2">
      <c r="D105" s="36"/>
      <c r="E105" s="36"/>
      <c r="F105" s="36"/>
      <c r="G105" s="36"/>
      <c r="H105" s="36"/>
      <c r="I105" s="36"/>
      <c r="K105" s="36"/>
    </row>
    <row r="106" spans="4:11" x14ac:dyDescent="0.2">
      <c r="D106" s="36"/>
      <c r="E106" s="36"/>
      <c r="F106" s="36"/>
      <c r="G106" s="36"/>
      <c r="H106" s="36"/>
      <c r="I106" s="36"/>
      <c r="K106" s="36"/>
    </row>
    <row r="107" spans="4:11" x14ac:dyDescent="0.2">
      <c r="D107" s="36"/>
      <c r="E107" s="36"/>
      <c r="F107" s="36"/>
      <c r="G107" s="36"/>
      <c r="H107" s="36"/>
      <c r="I107" s="36"/>
      <c r="K107" s="36"/>
    </row>
    <row r="108" spans="4:11" x14ac:dyDescent="0.2">
      <c r="D108" s="36"/>
      <c r="E108" s="36"/>
      <c r="F108" s="36"/>
      <c r="G108" s="36"/>
      <c r="H108" s="36"/>
      <c r="I108" s="36"/>
      <c r="K108" s="36"/>
    </row>
    <row r="109" spans="4:11" x14ac:dyDescent="0.2">
      <c r="D109" s="36"/>
      <c r="E109" s="36"/>
      <c r="F109" s="36"/>
      <c r="G109" s="36"/>
      <c r="H109" s="36"/>
      <c r="I109" s="36"/>
      <c r="K109" s="36"/>
    </row>
    <row r="110" spans="4:11" x14ac:dyDescent="0.2">
      <c r="D110" s="36"/>
      <c r="E110" s="36"/>
      <c r="F110" s="36"/>
      <c r="G110" s="36"/>
      <c r="H110" s="36"/>
      <c r="I110" s="36"/>
      <c r="K110" s="36"/>
    </row>
    <row r="111" spans="4:11" x14ac:dyDescent="0.2">
      <c r="D111" s="36"/>
      <c r="E111" s="36"/>
      <c r="F111" s="36"/>
      <c r="G111" s="36"/>
      <c r="H111" s="36"/>
      <c r="I111" s="36"/>
      <c r="K111" s="36"/>
    </row>
    <row r="112" spans="4:11" x14ac:dyDescent="0.2">
      <c r="D112" s="36"/>
      <c r="E112" s="36"/>
      <c r="F112" s="36"/>
      <c r="G112" s="36"/>
      <c r="H112" s="36"/>
      <c r="I112" s="36"/>
      <c r="K112" s="36"/>
    </row>
    <row r="113" spans="4:11" x14ac:dyDescent="0.2">
      <c r="D113" s="36"/>
      <c r="E113" s="36"/>
      <c r="F113" s="36"/>
      <c r="G113" s="36"/>
      <c r="H113" s="36"/>
      <c r="I113" s="36"/>
      <c r="K113" s="36"/>
    </row>
    <row r="114" spans="4:11" x14ac:dyDescent="0.2">
      <c r="D114" s="36"/>
      <c r="E114" s="36"/>
      <c r="F114" s="36"/>
      <c r="G114" s="36"/>
      <c r="H114" s="36"/>
      <c r="I114" s="36"/>
      <c r="K114" s="36"/>
    </row>
    <row r="115" spans="4:11" x14ac:dyDescent="0.2">
      <c r="D115" s="36"/>
      <c r="E115" s="36"/>
      <c r="F115" s="36"/>
      <c r="G115" s="36"/>
      <c r="H115" s="36"/>
      <c r="I115" s="36"/>
      <c r="K115" s="36"/>
    </row>
    <row r="116" spans="4:11" x14ac:dyDescent="0.2">
      <c r="D116" s="36"/>
      <c r="E116" s="36"/>
      <c r="F116" s="36"/>
      <c r="G116" s="36"/>
      <c r="H116" s="36"/>
      <c r="I116" s="36"/>
      <c r="K116" s="36"/>
    </row>
    <row r="117" spans="4:11" x14ac:dyDescent="0.2">
      <c r="D117" s="36"/>
      <c r="E117" s="36"/>
      <c r="F117" s="36"/>
      <c r="G117" s="36"/>
      <c r="H117" s="36"/>
      <c r="I117" s="36"/>
      <c r="K117" s="36"/>
    </row>
    <row r="118" spans="4:11" x14ac:dyDescent="0.2">
      <c r="D118" s="36"/>
      <c r="E118" s="36"/>
      <c r="F118" s="36"/>
      <c r="G118" s="36"/>
      <c r="H118" s="36"/>
      <c r="I118" s="36"/>
      <c r="K118" s="36"/>
    </row>
    <row r="119" spans="4:11" x14ac:dyDescent="0.2">
      <c r="D119" s="36"/>
      <c r="E119" s="36"/>
      <c r="F119" s="36"/>
      <c r="G119" s="36"/>
      <c r="H119" s="36"/>
      <c r="I119" s="36"/>
      <c r="K119" s="36"/>
    </row>
    <row r="120" spans="4:11" x14ac:dyDescent="0.2">
      <c r="D120" s="36"/>
      <c r="E120" s="36"/>
      <c r="F120" s="36"/>
      <c r="G120" s="36"/>
      <c r="H120" s="36"/>
      <c r="I120" s="36"/>
      <c r="K120" s="36"/>
    </row>
    <row r="121" spans="4:11" x14ac:dyDescent="0.2">
      <c r="D121" s="36"/>
      <c r="E121" s="36"/>
      <c r="F121" s="36"/>
      <c r="G121" s="36"/>
      <c r="H121" s="36"/>
      <c r="I121" s="36"/>
      <c r="K121" s="36"/>
    </row>
    <row r="122" spans="4:11" x14ac:dyDescent="0.2">
      <c r="D122" s="36"/>
      <c r="E122" s="36"/>
      <c r="F122" s="36"/>
      <c r="G122" s="36"/>
      <c r="H122" s="36"/>
      <c r="I122" s="36"/>
      <c r="K122" s="36"/>
    </row>
    <row r="123" spans="4:11" x14ac:dyDescent="0.2">
      <c r="D123" s="36"/>
      <c r="E123" s="36"/>
      <c r="F123" s="36"/>
      <c r="G123" s="36"/>
      <c r="H123" s="36"/>
      <c r="I123" s="36"/>
      <c r="K123" s="36"/>
    </row>
    <row r="124" spans="4:11" x14ac:dyDescent="0.2">
      <c r="D124" s="36"/>
      <c r="E124" s="36"/>
      <c r="F124" s="36"/>
      <c r="G124" s="36"/>
      <c r="H124" s="36"/>
      <c r="I124" s="36"/>
      <c r="K124" s="36"/>
    </row>
    <row r="125" spans="4:11" x14ac:dyDescent="0.2">
      <c r="D125" s="36"/>
      <c r="E125" s="36"/>
      <c r="F125" s="36"/>
      <c r="G125" s="36"/>
      <c r="H125" s="36"/>
      <c r="I125" s="36"/>
      <c r="K125" s="36"/>
    </row>
    <row r="126" spans="4:11" x14ac:dyDescent="0.2">
      <c r="D126" s="36"/>
      <c r="E126" s="36"/>
      <c r="F126" s="36"/>
      <c r="G126" s="36"/>
      <c r="H126" s="36"/>
      <c r="I126" s="36"/>
      <c r="K126" s="36"/>
    </row>
    <row r="127" spans="4:11" x14ac:dyDescent="0.2">
      <c r="D127" s="36"/>
      <c r="E127" s="36"/>
      <c r="F127" s="36"/>
      <c r="G127" s="36"/>
      <c r="H127" s="36"/>
      <c r="I127" s="36"/>
      <c r="K127" s="36"/>
    </row>
    <row r="128" spans="4:11" x14ac:dyDescent="0.2">
      <c r="D128" s="36"/>
      <c r="E128" s="36"/>
      <c r="F128" s="36"/>
      <c r="G128" s="36"/>
      <c r="H128" s="36"/>
      <c r="I128" s="36"/>
      <c r="K128" s="36"/>
    </row>
    <row r="129" spans="4:11" x14ac:dyDescent="0.2">
      <c r="D129" s="36"/>
      <c r="E129" s="36"/>
      <c r="F129" s="36"/>
      <c r="G129" s="36"/>
      <c r="H129" s="36"/>
      <c r="I129" s="36"/>
      <c r="K129" s="36"/>
    </row>
    <row r="130" spans="4:11" x14ac:dyDescent="0.2">
      <c r="D130" s="36"/>
      <c r="E130" s="36"/>
      <c r="F130" s="36"/>
      <c r="G130" s="36"/>
      <c r="H130" s="36"/>
      <c r="I130" s="36"/>
      <c r="K130" s="36"/>
    </row>
    <row r="131" spans="4:11" x14ac:dyDescent="0.2">
      <c r="D131" s="36"/>
      <c r="E131" s="36"/>
      <c r="F131" s="36"/>
      <c r="G131" s="36"/>
      <c r="H131" s="36"/>
      <c r="I131" s="36"/>
      <c r="K131" s="36"/>
    </row>
    <row r="132" spans="4:11" x14ac:dyDescent="0.2">
      <c r="D132" s="36"/>
      <c r="E132" s="36"/>
      <c r="F132" s="36"/>
      <c r="G132" s="36"/>
      <c r="H132" s="36"/>
      <c r="I132" s="36"/>
      <c r="K132" s="36"/>
    </row>
    <row r="133" spans="4:11" x14ac:dyDescent="0.2">
      <c r="D133" s="36"/>
      <c r="E133" s="36"/>
      <c r="F133" s="36"/>
      <c r="G133" s="36"/>
      <c r="H133" s="36"/>
      <c r="I133" s="36"/>
      <c r="K133" s="36"/>
    </row>
    <row r="134" spans="4:11" x14ac:dyDescent="0.2">
      <c r="D134" s="36"/>
      <c r="E134" s="36"/>
      <c r="F134" s="36"/>
      <c r="G134" s="36"/>
      <c r="H134" s="36"/>
      <c r="I134" s="36"/>
      <c r="K134" s="36"/>
    </row>
    <row r="135" spans="4:11" x14ac:dyDescent="0.2">
      <c r="D135" s="36"/>
      <c r="E135" s="36"/>
      <c r="F135" s="36"/>
      <c r="G135" s="36"/>
      <c r="H135" s="36"/>
      <c r="I135" s="36"/>
      <c r="K135" s="36"/>
    </row>
    <row r="136" spans="4:11" x14ac:dyDescent="0.2">
      <c r="D136" s="36"/>
      <c r="E136" s="36"/>
      <c r="F136" s="36"/>
      <c r="G136" s="36"/>
      <c r="H136" s="36"/>
      <c r="I136" s="36"/>
      <c r="K136" s="36"/>
    </row>
    <row r="137" spans="4:11" x14ac:dyDescent="0.2">
      <c r="D137" s="36"/>
      <c r="E137" s="36"/>
      <c r="F137" s="36"/>
      <c r="G137" s="36"/>
      <c r="H137" s="36"/>
      <c r="I137" s="36"/>
      <c r="K137" s="36"/>
    </row>
    <row r="138" spans="4:11" x14ac:dyDescent="0.2">
      <c r="D138" s="36"/>
      <c r="E138" s="36"/>
      <c r="F138" s="36"/>
      <c r="G138" s="36"/>
      <c r="H138" s="36"/>
      <c r="I138" s="36"/>
      <c r="K138" s="36"/>
    </row>
    <row r="139" spans="4:11" x14ac:dyDescent="0.2">
      <c r="D139" s="36"/>
      <c r="E139" s="36"/>
      <c r="F139" s="36"/>
      <c r="G139" s="36"/>
      <c r="H139" s="36"/>
      <c r="I139" s="36"/>
      <c r="K139" s="36"/>
    </row>
    <row r="140" spans="4:11" x14ac:dyDescent="0.2">
      <c r="D140" s="36"/>
      <c r="E140" s="36"/>
      <c r="F140" s="36"/>
      <c r="G140" s="36"/>
      <c r="H140" s="36"/>
      <c r="I140" s="36"/>
      <c r="K140" s="36"/>
    </row>
    <row r="141" spans="4:11" x14ac:dyDescent="0.2">
      <c r="D141" s="36"/>
      <c r="E141" s="36"/>
      <c r="F141" s="36"/>
      <c r="G141" s="36"/>
      <c r="H141" s="36"/>
      <c r="I141" s="36"/>
      <c r="K141" s="36"/>
    </row>
    <row r="142" spans="4:11" x14ac:dyDescent="0.2">
      <c r="D142" s="36"/>
      <c r="E142" s="36"/>
      <c r="F142" s="36"/>
      <c r="G142" s="36"/>
      <c r="H142" s="36"/>
      <c r="I142" s="36"/>
      <c r="K142" s="36"/>
    </row>
    <row r="143" spans="4:11" x14ac:dyDescent="0.2">
      <c r="D143" s="36"/>
      <c r="E143" s="36"/>
      <c r="F143" s="36"/>
      <c r="G143" s="36"/>
      <c r="H143" s="36"/>
      <c r="I143" s="36"/>
      <c r="K143" s="36"/>
    </row>
    <row r="144" spans="4:11" x14ac:dyDescent="0.2">
      <c r="D144" s="36"/>
      <c r="E144" s="36"/>
      <c r="F144" s="36"/>
      <c r="G144" s="36"/>
      <c r="H144" s="36"/>
      <c r="I144" s="36"/>
      <c r="K144" s="36"/>
    </row>
    <row r="145" spans="4:11" x14ac:dyDescent="0.2">
      <c r="D145" s="36"/>
      <c r="E145" s="36"/>
      <c r="F145" s="36"/>
      <c r="G145" s="36"/>
      <c r="H145" s="36"/>
      <c r="I145" s="36"/>
      <c r="K145" s="36"/>
    </row>
    <row r="146" spans="4:11" x14ac:dyDescent="0.2">
      <c r="D146" s="36"/>
      <c r="E146" s="36"/>
      <c r="F146" s="36"/>
      <c r="G146" s="36"/>
      <c r="H146" s="36"/>
      <c r="I146" s="36"/>
      <c r="K146" s="36"/>
    </row>
    <row r="147" spans="4:11" x14ac:dyDescent="0.2">
      <c r="D147" s="36"/>
      <c r="E147" s="36"/>
      <c r="F147" s="36"/>
      <c r="G147" s="36"/>
      <c r="H147" s="36"/>
      <c r="I147" s="36"/>
      <c r="K147" s="36"/>
    </row>
    <row r="148" spans="4:11" x14ac:dyDescent="0.2">
      <c r="D148" s="36"/>
      <c r="E148" s="36"/>
      <c r="F148" s="36"/>
      <c r="G148" s="36"/>
      <c r="H148" s="36"/>
      <c r="I148" s="36"/>
      <c r="K148" s="36"/>
    </row>
    <row r="149" spans="4:11" x14ac:dyDescent="0.2">
      <c r="D149" s="36"/>
      <c r="E149" s="36"/>
      <c r="F149" s="36"/>
      <c r="G149" s="36"/>
      <c r="H149" s="36"/>
      <c r="I149" s="36"/>
      <c r="K149" s="36"/>
    </row>
    <row r="150" spans="4:11" x14ac:dyDescent="0.2">
      <c r="D150" s="36"/>
      <c r="E150" s="36"/>
      <c r="F150" s="36"/>
      <c r="G150" s="36"/>
      <c r="H150" s="36"/>
      <c r="I150" s="36"/>
      <c r="K150" s="36"/>
    </row>
    <row r="151" spans="4:11" x14ac:dyDescent="0.2">
      <c r="D151" s="36"/>
      <c r="E151" s="36"/>
      <c r="F151" s="36"/>
      <c r="G151" s="36"/>
      <c r="H151" s="36"/>
      <c r="I151" s="36"/>
      <c r="K151" s="36"/>
    </row>
    <row r="152" spans="4:11" x14ac:dyDescent="0.2">
      <c r="D152" s="36"/>
      <c r="E152" s="36"/>
      <c r="F152" s="36"/>
      <c r="G152" s="36"/>
      <c r="H152" s="36"/>
      <c r="I152" s="36"/>
      <c r="K152" s="36"/>
    </row>
    <row r="153" spans="4:11" x14ac:dyDescent="0.2">
      <c r="D153" s="36"/>
      <c r="E153" s="36"/>
      <c r="F153" s="36"/>
      <c r="G153" s="36"/>
      <c r="H153" s="36"/>
      <c r="I153" s="36"/>
      <c r="K153" s="36"/>
    </row>
    <row r="154" spans="4:11" x14ac:dyDescent="0.2">
      <c r="D154" s="36"/>
      <c r="E154" s="36"/>
      <c r="F154" s="36"/>
      <c r="G154" s="36"/>
      <c r="H154" s="36"/>
      <c r="I154" s="36"/>
      <c r="K154" s="36"/>
    </row>
    <row r="155" spans="4:11" x14ac:dyDescent="0.2">
      <c r="D155" s="36"/>
      <c r="E155" s="36"/>
      <c r="F155" s="36"/>
      <c r="G155" s="36"/>
      <c r="H155" s="36"/>
      <c r="I155" s="36"/>
      <c r="K155" s="36"/>
    </row>
    <row r="156" spans="4:11" x14ac:dyDescent="0.2">
      <c r="D156" s="36"/>
      <c r="E156" s="36"/>
      <c r="F156" s="36"/>
      <c r="G156" s="36"/>
      <c r="H156" s="36"/>
      <c r="I156" s="36"/>
      <c r="K156" s="36"/>
    </row>
    <row r="157" spans="4:11" x14ac:dyDescent="0.2">
      <c r="D157" s="36"/>
      <c r="E157" s="36"/>
      <c r="F157" s="36"/>
      <c r="G157" s="36"/>
      <c r="H157" s="36"/>
      <c r="I157" s="36"/>
      <c r="K157" s="36"/>
    </row>
    <row r="158" spans="4:11" x14ac:dyDescent="0.2">
      <c r="D158" s="36"/>
      <c r="E158" s="36"/>
      <c r="F158" s="36"/>
      <c r="G158" s="36"/>
      <c r="H158" s="36"/>
      <c r="I158" s="36"/>
      <c r="K158" s="36"/>
    </row>
    <row r="159" spans="4:11" x14ac:dyDescent="0.2">
      <c r="D159" s="36"/>
      <c r="E159" s="36"/>
      <c r="F159" s="36"/>
      <c r="G159" s="36"/>
      <c r="H159" s="36"/>
      <c r="I159" s="36"/>
      <c r="K159" s="36"/>
    </row>
    <row r="160" spans="4:11" x14ac:dyDescent="0.2">
      <c r="D160" s="36"/>
      <c r="E160" s="36"/>
      <c r="F160" s="36"/>
      <c r="G160" s="36"/>
      <c r="H160" s="36"/>
      <c r="I160" s="36"/>
      <c r="K160" s="36"/>
    </row>
    <row r="161" spans="4:11" x14ac:dyDescent="0.2">
      <c r="D161" s="36"/>
      <c r="E161" s="36"/>
      <c r="F161" s="36"/>
      <c r="G161" s="36"/>
      <c r="H161" s="36"/>
      <c r="I161" s="36"/>
      <c r="K161" s="36"/>
    </row>
    <row r="162" spans="4:11" x14ac:dyDescent="0.2">
      <c r="D162" s="36"/>
      <c r="E162" s="36"/>
      <c r="F162" s="36"/>
      <c r="G162" s="36"/>
      <c r="H162" s="36"/>
      <c r="I162" s="36"/>
      <c r="K162" s="36"/>
    </row>
    <row r="163" spans="4:11" x14ac:dyDescent="0.2">
      <c r="D163" s="36"/>
      <c r="E163" s="36"/>
      <c r="F163" s="36"/>
      <c r="G163" s="36"/>
      <c r="H163" s="36"/>
      <c r="I163" s="36"/>
      <c r="K163" s="36"/>
    </row>
    <row r="164" spans="4:11" x14ac:dyDescent="0.2">
      <c r="D164" s="36"/>
      <c r="E164" s="36"/>
      <c r="F164" s="36"/>
      <c r="G164" s="36"/>
      <c r="H164" s="36"/>
      <c r="I164" s="36"/>
      <c r="K164" s="36"/>
    </row>
    <row r="165" spans="4:11" x14ac:dyDescent="0.2">
      <c r="D165" s="36"/>
      <c r="E165" s="36"/>
      <c r="F165" s="36"/>
      <c r="G165" s="36"/>
      <c r="H165" s="36"/>
      <c r="I165" s="36"/>
      <c r="K165" s="36"/>
    </row>
    <row r="166" spans="4:11" x14ac:dyDescent="0.2">
      <c r="D166" s="36"/>
      <c r="E166" s="36"/>
      <c r="F166" s="36"/>
      <c r="G166" s="36"/>
      <c r="H166" s="36"/>
      <c r="I166" s="36"/>
      <c r="K166" s="36"/>
    </row>
    <row r="167" spans="4:11" x14ac:dyDescent="0.2">
      <c r="D167" s="36"/>
      <c r="E167" s="36"/>
      <c r="F167" s="36"/>
      <c r="G167" s="36"/>
      <c r="H167" s="36"/>
      <c r="I167" s="36"/>
      <c r="K167" s="36"/>
    </row>
    <row r="168" spans="4:11" x14ac:dyDescent="0.2">
      <c r="D168" s="36"/>
      <c r="E168" s="36"/>
      <c r="F168" s="36"/>
      <c r="G168" s="36"/>
      <c r="H168" s="36"/>
      <c r="I168" s="36"/>
      <c r="K168" s="36"/>
    </row>
    <row r="169" spans="4:11" x14ac:dyDescent="0.2">
      <c r="D169" s="36"/>
      <c r="E169" s="36"/>
      <c r="F169" s="36"/>
      <c r="G169" s="36"/>
      <c r="H169" s="36"/>
      <c r="I169" s="36"/>
      <c r="K169" s="36"/>
    </row>
    <row r="170" spans="4:11" x14ac:dyDescent="0.2">
      <c r="D170" s="36"/>
      <c r="E170" s="36"/>
      <c r="F170" s="36"/>
      <c r="G170" s="36"/>
      <c r="H170" s="36"/>
      <c r="I170" s="36"/>
      <c r="K170" s="36"/>
    </row>
    <row r="171" spans="4:11" x14ac:dyDescent="0.2">
      <c r="D171" s="36"/>
      <c r="E171" s="36"/>
      <c r="F171" s="36"/>
      <c r="G171" s="36"/>
      <c r="H171" s="36"/>
      <c r="I171" s="36"/>
      <c r="K171" s="36"/>
    </row>
    <row r="172" spans="4:11" x14ac:dyDescent="0.2">
      <c r="D172" s="36"/>
      <c r="E172" s="36"/>
      <c r="F172" s="36"/>
      <c r="G172" s="36"/>
      <c r="H172" s="36"/>
      <c r="I172" s="36"/>
      <c r="K172" s="36"/>
    </row>
    <row r="173" spans="4:11" x14ac:dyDescent="0.2">
      <c r="D173" s="36"/>
      <c r="E173" s="36"/>
      <c r="F173" s="36"/>
      <c r="G173" s="36"/>
      <c r="H173" s="36"/>
      <c r="I173" s="36"/>
      <c r="K173" s="36"/>
    </row>
    <row r="174" spans="4:11" x14ac:dyDescent="0.2">
      <c r="D174" s="36"/>
      <c r="E174" s="36"/>
      <c r="F174" s="36"/>
      <c r="G174" s="36"/>
      <c r="H174" s="36"/>
      <c r="I174" s="36"/>
      <c r="K174" s="36"/>
    </row>
    <row r="175" spans="4:11" x14ac:dyDescent="0.2">
      <c r="D175" s="36"/>
      <c r="E175" s="36"/>
      <c r="F175" s="36"/>
      <c r="G175" s="36"/>
      <c r="H175" s="36"/>
      <c r="I175" s="36"/>
      <c r="K175" s="36"/>
    </row>
    <row r="176" spans="4:11" x14ac:dyDescent="0.2">
      <c r="D176" s="36"/>
      <c r="E176" s="36"/>
      <c r="F176" s="36"/>
      <c r="G176" s="36"/>
      <c r="H176" s="36"/>
      <c r="I176" s="36"/>
      <c r="K176" s="36"/>
    </row>
    <row r="177" spans="4:11" x14ac:dyDescent="0.2">
      <c r="D177" s="36"/>
      <c r="E177" s="36"/>
      <c r="F177" s="36"/>
      <c r="G177" s="36"/>
      <c r="H177" s="36"/>
      <c r="I177" s="36"/>
      <c r="K177" s="36"/>
    </row>
    <row r="178" spans="4:11" x14ac:dyDescent="0.2">
      <c r="D178" s="36"/>
      <c r="E178" s="36"/>
      <c r="F178" s="36"/>
      <c r="G178" s="36"/>
      <c r="H178" s="36"/>
      <c r="I178" s="36"/>
      <c r="K178" s="36"/>
    </row>
    <row r="179" spans="4:11" x14ac:dyDescent="0.2">
      <c r="D179" s="36"/>
      <c r="E179" s="36"/>
      <c r="F179" s="36"/>
      <c r="G179" s="36"/>
      <c r="H179" s="36"/>
      <c r="I179" s="36"/>
      <c r="K179" s="36"/>
    </row>
    <row r="180" spans="4:11" x14ac:dyDescent="0.2">
      <c r="D180" s="36"/>
      <c r="E180" s="36"/>
      <c r="F180" s="36"/>
      <c r="G180" s="36"/>
      <c r="H180" s="36"/>
      <c r="I180" s="36"/>
      <c r="K180" s="36"/>
    </row>
    <row r="181" spans="4:11" x14ac:dyDescent="0.2">
      <c r="D181" s="36"/>
      <c r="E181" s="36"/>
      <c r="F181" s="36"/>
      <c r="G181" s="36"/>
      <c r="H181" s="36"/>
      <c r="I181" s="36"/>
      <c r="K181" s="36"/>
    </row>
    <row r="182" spans="4:11" x14ac:dyDescent="0.2">
      <c r="D182" s="36"/>
      <c r="E182" s="36"/>
      <c r="F182" s="36"/>
      <c r="G182" s="36"/>
      <c r="H182" s="36"/>
      <c r="I182" s="36"/>
      <c r="K182" s="36"/>
    </row>
    <row r="183" spans="4:11" x14ac:dyDescent="0.2">
      <c r="D183" s="36"/>
      <c r="E183" s="36"/>
      <c r="F183" s="36"/>
      <c r="G183" s="36"/>
      <c r="H183" s="36"/>
      <c r="I183" s="36"/>
      <c r="K183" s="36"/>
    </row>
    <row r="184" spans="4:11" x14ac:dyDescent="0.2">
      <c r="D184" s="36"/>
      <c r="E184" s="36"/>
      <c r="F184" s="36"/>
      <c r="G184" s="36"/>
      <c r="H184" s="36"/>
      <c r="I184" s="36"/>
      <c r="K184" s="36"/>
    </row>
    <row r="185" spans="4:11" x14ac:dyDescent="0.2">
      <c r="D185" s="36"/>
      <c r="E185" s="36"/>
      <c r="F185" s="36"/>
      <c r="G185" s="36"/>
      <c r="H185" s="36"/>
      <c r="I185" s="36"/>
      <c r="K185" s="36"/>
    </row>
    <row r="186" spans="4:11" x14ac:dyDescent="0.2">
      <c r="D186" s="36"/>
      <c r="E186" s="36"/>
      <c r="F186" s="36"/>
      <c r="G186" s="36"/>
      <c r="H186" s="36"/>
      <c r="I186" s="36"/>
      <c r="K186" s="36"/>
    </row>
    <row r="187" spans="4:11" x14ac:dyDescent="0.2">
      <c r="D187" s="36"/>
      <c r="E187" s="36"/>
      <c r="F187" s="36"/>
      <c r="G187" s="36"/>
      <c r="H187" s="36"/>
      <c r="I187" s="36"/>
      <c r="K187" s="36"/>
    </row>
    <row r="188" spans="4:11" x14ac:dyDescent="0.2">
      <c r="D188" s="36"/>
      <c r="E188" s="36"/>
      <c r="F188" s="36"/>
      <c r="G188" s="36"/>
      <c r="H188" s="36"/>
      <c r="I188" s="36"/>
      <c r="K188" s="36"/>
    </row>
    <row r="189" spans="4:11" x14ac:dyDescent="0.2">
      <c r="D189" s="36"/>
      <c r="E189" s="36"/>
      <c r="F189" s="36"/>
      <c r="G189" s="36"/>
      <c r="H189" s="36"/>
      <c r="I189" s="36"/>
      <c r="K189" s="36"/>
    </row>
    <row r="190" spans="4:11" x14ac:dyDescent="0.2">
      <c r="D190" s="36"/>
      <c r="E190" s="36"/>
      <c r="F190" s="36"/>
      <c r="G190" s="36"/>
      <c r="H190" s="36"/>
      <c r="I190" s="36"/>
      <c r="K190" s="36"/>
    </row>
    <row r="191" spans="4:11" x14ac:dyDescent="0.2">
      <c r="D191" s="36"/>
      <c r="E191" s="36"/>
      <c r="F191" s="36"/>
      <c r="G191" s="36"/>
      <c r="H191" s="36"/>
      <c r="I191" s="36"/>
      <c r="K191" s="36"/>
    </row>
    <row r="192" spans="4:11" x14ac:dyDescent="0.2">
      <c r="D192" s="36"/>
      <c r="E192" s="36"/>
      <c r="F192" s="36"/>
      <c r="G192" s="36"/>
      <c r="H192" s="36"/>
      <c r="I192" s="36"/>
      <c r="K192" s="36"/>
    </row>
    <row r="193" spans="4:11" x14ac:dyDescent="0.2">
      <c r="D193" s="36"/>
      <c r="E193" s="36"/>
      <c r="F193" s="36"/>
      <c r="G193" s="36"/>
      <c r="H193" s="36"/>
      <c r="I193" s="36"/>
      <c r="K193" s="36"/>
    </row>
    <row r="194" spans="4:11" x14ac:dyDescent="0.2">
      <c r="D194" s="36"/>
      <c r="E194" s="36"/>
      <c r="F194" s="36"/>
      <c r="G194" s="36"/>
      <c r="H194" s="36"/>
      <c r="I194" s="36"/>
      <c r="K194" s="36"/>
    </row>
    <row r="195" spans="4:11" x14ac:dyDescent="0.2">
      <c r="D195" s="36"/>
      <c r="E195" s="36"/>
      <c r="F195" s="36"/>
      <c r="G195" s="36"/>
      <c r="H195" s="36"/>
      <c r="I195" s="36"/>
      <c r="K195" s="36"/>
    </row>
    <row r="196" spans="4:11" x14ac:dyDescent="0.2">
      <c r="D196" s="36"/>
      <c r="E196" s="36"/>
      <c r="F196" s="36"/>
      <c r="G196" s="36"/>
      <c r="H196" s="36"/>
      <c r="I196" s="36"/>
      <c r="K196" s="36"/>
    </row>
    <row r="197" spans="4:11" x14ac:dyDescent="0.2">
      <c r="D197" s="36"/>
      <c r="E197" s="36"/>
      <c r="F197" s="36"/>
      <c r="G197" s="36"/>
      <c r="H197" s="36"/>
      <c r="I197" s="36"/>
      <c r="K197" s="36"/>
    </row>
    <row r="198" spans="4:11" x14ac:dyDescent="0.2">
      <c r="D198" s="36"/>
      <c r="E198" s="36"/>
      <c r="F198" s="36"/>
      <c r="G198" s="36"/>
      <c r="H198" s="36"/>
      <c r="I198" s="36"/>
      <c r="K198" s="36"/>
    </row>
  </sheetData>
  <mergeCells count="1">
    <mergeCell ref="F3:I4"/>
  </mergeCells>
  <phoneticPr fontId="2" type="noConversion"/>
  <pageMargins left="0.23622047244094491" right="0.23622047244094491" top="0.39370078740157483" bottom="0.19685039370078741" header="0.31496062992125984" footer="0.31496062992125984"/>
  <pageSetup paperSize="9" scale="96" fitToHeight="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6"/>
  <sheetViews>
    <sheetView showGridLines="0" zoomScale="90" zoomScaleNormal="90" zoomScaleSheetLayoutView="90" workbookViewId="0">
      <selection activeCell="E20" sqref="E20"/>
    </sheetView>
  </sheetViews>
  <sheetFormatPr defaultColWidth="8.85546875" defaultRowHeight="15.75" x14ac:dyDescent="0.25"/>
  <cols>
    <col min="1" max="1" width="40.140625" style="64" customWidth="1"/>
    <col min="2" max="2" width="8.42578125" style="64" customWidth="1"/>
    <col min="3" max="3" width="24.28515625" style="64" customWidth="1"/>
    <col min="4" max="4" width="20.7109375" style="43" customWidth="1"/>
    <col min="5" max="5" width="19.28515625" style="65" customWidth="1"/>
    <col min="6" max="6" width="17.7109375" style="43" customWidth="1"/>
    <col min="7" max="7" width="12.7109375" style="43" customWidth="1"/>
    <col min="8" max="8" width="17" style="43" customWidth="1"/>
    <col min="9" max="9" width="16.140625" style="44" customWidth="1"/>
    <col min="10" max="16384" width="8.85546875" style="44"/>
  </cols>
  <sheetData>
    <row r="1" spans="1:9" x14ac:dyDescent="0.25">
      <c r="A1" s="214" t="s">
        <v>354</v>
      </c>
      <c r="B1" s="214"/>
      <c r="C1" s="214"/>
      <c r="D1" s="214"/>
      <c r="E1" s="214"/>
      <c r="F1" s="214"/>
      <c r="G1" s="214"/>
      <c r="H1" s="214"/>
      <c r="I1" s="43" t="s">
        <v>73</v>
      </c>
    </row>
    <row r="2" spans="1:9" x14ac:dyDescent="0.25">
      <c r="A2" s="45"/>
      <c r="B2" s="63"/>
      <c r="C2" s="44"/>
      <c r="D2" s="65"/>
      <c r="E2" s="46"/>
      <c r="F2" s="47"/>
      <c r="G2" s="47"/>
      <c r="H2" s="47"/>
    </row>
    <row r="3" spans="1:9" x14ac:dyDescent="0.25">
      <c r="A3" s="215" t="s">
        <v>4</v>
      </c>
      <c r="B3" s="69"/>
      <c r="C3" s="69" t="s">
        <v>74</v>
      </c>
      <c r="D3" s="75"/>
      <c r="E3" s="73"/>
      <c r="F3" s="48" t="s">
        <v>5</v>
      </c>
      <c r="G3" s="49"/>
      <c r="H3" s="49"/>
      <c r="I3" s="82"/>
    </row>
    <row r="4" spans="1:9" ht="15.6" customHeight="1" x14ac:dyDescent="0.25">
      <c r="A4" s="216"/>
      <c r="B4" s="70" t="s">
        <v>16</v>
      </c>
      <c r="C4" s="70" t="s">
        <v>75</v>
      </c>
      <c r="D4" s="76" t="s">
        <v>34</v>
      </c>
      <c r="E4" s="219" t="s">
        <v>303</v>
      </c>
      <c r="F4" s="80" t="s">
        <v>6</v>
      </c>
      <c r="G4" s="84" t="s">
        <v>9</v>
      </c>
      <c r="H4" s="84"/>
      <c r="I4" s="83" t="s">
        <v>2</v>
      </c>
    </row>
    <row r="5" spans="1:9" x14ac:dyDescent="0.25">
      <c r="A5" s="216"/>
      <c r="B5" s="70" t="s">
        <v>17</v>
      </c>
      <c r="C5" s="70" t="s">
        <v>39</v>
      </c>
      <c r="D5" s="76" t="s">
        <v>35</v>
      </c>
      <c r="E5" s="220"/>
      <c r="F5" s="79" t="s">
        <v>7</v>
      </c>
      <c r="G5" s="50" t="s">
        <v>10</v>
      </c>
      <c r="H5" s="50" t="s">
        <v>11</v>
      </c>
      <c r="I5" s="83" t="s">
        <v>3</v>
      </c>
    </row>
    <row r="6" spans="1:9" x14ac:dyDescent="0.25">
      <c r="A6" s="216"/>
      <c r="B6" s="70" t="s">
        <v>18</v>
      </c>
      <c r="C6" s="71" t="s">
        <v>40</v>
      </c>
      <c r="D6" s="76" t="s">
        <v>3</v>
      </c>
      <c r="E6" s="220"/>
      <c r="F6" s="79" t="s">
        <v>8</v>
      </c>
      <c r="G6" s="50"/>
      <c r="H6" s="50"/>
      <c r="I6" s="83"/>
    </row>
    <row r="7" spans="1:9" x14ac:dyDescent="0.25">
      <c r="A7" s="217"/>
      <c r="B7" s="68"/>
      <c r="C7" s="72"/>
      <c r="D7" s="77"/>
      <c r="E7" s="221"/>
      <c r="F7" s="81"/>
      <c r="G7" s="85"/>
      <c r="H7" s="85"/>
      <c r="I7" s="78"/>
    </row>
    <row r="8" spans="1:9" x14ac:dyDescent="0.25">
      <c r="A8" s="52">
        <v>1</v>
      </c>
      <c r="B8" s="67">
        <v>2</v>
      </c>
      <c r="C8" s="52">
        <v>3</v>
      </c>
      <c r="D8" s="74" t="s">
        <v>0</v>
      </c>
      <c r="E8" s="78">
        <v>5</v>
      </c>
      <c r="F8" s="78" t="s">
        <v>12</v>
      </c>
      <c r="G8" s="78" t="s">
        <v>13</v>
      </c>
      <c r="H8" s="78" t="s">
        <v>14</v>
      </c>
      <c r="I8" s="78" t="s">
        <v>15</v>
      </c>
    </row>
    <row r="9" spans="1:9" ht="31.5" x14ac:dyDescent="0.25">
      <c r="A9" s="53" t="s">
        <v>76</v>
      </c>
      <c r="B9" s="54" t="s">
        <v>77</v>
      </c>
      <c r="C9" s="54" t="s">
        <v>19</v>
      </c>
      <c r="D9" s="124">
        <f>D11</f>
        <v>0</v>
      </c>
      <c r="E9" s="55">
        <f>E17</f>
        <v>-297773.33000000194</v>
      </c>
      <c r="F9" s="55"/>
      <c r="G9" s="55"/>
      <c r="H9" s="55">
        <f>E9</f>
        <v>-297773.33000000194</v>
      </c>
      <c r="I9" s="51"/>
    </row>
    <row r="10" spans="1:9" x14ac:dyDescent="0.25">
      <c r="A10" s="53" t="s">
        <v>78</v>
      </c>
      <c r="B10" s="54"/>
      <c r="C10" s="54"/>
      <c r="D10" s="86"/>
      <c r="E10" s="55"/>
      <c r="F10" s="55"/>
      <c r="G10" s="55"/>
      <c r="H10" s="55"/>
      <c r="I10" s="51"/>
    </row>
    <row r="11" spans="1:9" ht="31.5" x14ac:dyDescent="0.25">
      <c r="A11" s="53" t="s">
        <v>79</v>
      </c>
      <c r="B11" s="54" t="s">
        <v>80</v>
      </c>
      <c r="C11" s="51" t="s">
        <v>19</v>
      </c>
      <c r="D11" s="124">
        <f>D17</f>
        <v>0</v>
      </c>
      <c r="E11" s="55">
        <f>E17</f>
        <v>-297773.33000000194</v>
      </c>
      <c r="F11" s="55"/>
      <c r="G11" s="55"/>
      <c r="H11" s="55">
        <f>E11</f>
        <v>-297773.33000000194</v>
      </c>
      <c r="I11" s="51"/>
    </row>
    <row r="12" spans="1:9" x14ac:dyDescent="0.25">
      <c r="A12" s="53" t="s">
        <v>81</v>
      </c>
      <c r="B12" s="54"/>
      <c r="C12" s="51"/>
      <c r="D12" s="124"/>
      <c r="E12" s="55"/>
      <c r="F12" s="55"/>
      <c r="G12" s="55"/>
      <c r="H12" s="55"/>
      <c r="I12" s="51"/>
    </row>
    <row r="13" spans="1:9" x14ac:dyDescent="0.25">
      <c r="A13" s="53" t="s">
        <v>304</v>
      </c>
      <c r="B13" s="56"/>
      <c r="C13" s="51"/>
      <c r="D13" s="124"/>
      <c r="E13" s="55"/>
      <c r="F13" s="55"/>
      <c r="G13" s="55"/>
      <c r="H13" s="55"/>
      <c r="I13" s="51"/>
    </row>
    <row r="14" spans="1:9" ht="31.5" x14ac:dyDescent="0.25">
      <c r="A14" s="53" t="s">
        <v>82</v>
      </c>
      <c r="B14" s="54" t="s">
        <v>83</v>
      </c>
      <c r="C14" s="51" t="s">
        <v>19</v>
      </c>
      <c r="D14" s="124"/>
      <c r="E14" s="55"/>
      <c r="F14" s="55"/>
      <c r="G14" s="55"/>
      <c r="H14" s="55"/>
      <c r="I14" s="51"/>
    </row>
    <row r="15" spans="1:9" x14ac:dyDescent="0.25">
      <c r="A15" s="53" t="s">
        <v>81</v>
      </c>
      <c r="B15" s="54"/>
      <c r="C15" s="51"/>
      <c r="D15" s="124"/>
      <c r="E15" s="55"/>
      <c r="F15" s="55"/>
      <c r="G15" s="55"/>
      <c r="H15" s="55"/>
      <c r="I15" s="51"/>
    </row>
    <row r="16" spans="1:9" x14ac:dyDescent="0.25">
      <c r="A16" s="53" t="s">
        <v>304</v>
      </c>
      <c r="B16" s="54"/>
      <c r="C16" s="51"/>
      <c r="D16" s="124"/>
      <c r="E16" s="55"/>
      <c r="F16" s="55"/>
      <c r="G16" s="55"/>
      <c r="H16" s="55"/>
      <c r="I16" s="51"/>
    </row>
    <row r="17" spans="1:9" x14ac:dyDescent="0.25">
      <c r="A17" s="53" t="s">
        <v>84</v>
      </c>
      <c r="B17" s="54" t="s">
        <v>85</v>
      </c>
      <c r="C17" s="51"/>
      <c r="D17" s="124">
        <f>D18+D19</f>
        <v>0</v>
      </c>
      <c r="E17" s="55">
        <f>E18+E19</f>
        <v>-297773.33000000194</v>
      </c>
      <c r="F17" s="55"/>
      <c r="G17" s="55"/>
      <c r="H17" s="55">
        <f>E17</f>
        <v>-297773.33000000194</v>
      </c>
      <c r="I17" s="51"/>
    </row>
    <row r="18" spans="1:9" x14ac:dyDescent="0.25">
      <c r="A18" s="53" t="s">
        <v>86</v>
      </c>
      <c r="B18" s="54" t="s">
        <v>87</v>
      </c>
      <c r="C18" s="51" t="s">
        <v>88</v>
      </c>
      <c r="D18" s="55">
        <v>-18610100</v>
      </c>
      <c r="E18" s="55">
        <v>-22693819.66</v>
      </c>
      <c r="F18" s="55"/>
      <c r="G18" s="55"/>
      <c r="H18" s="55">
        <f>E18</f>
        <v>-22693819.66</v>
      </c>
      <c r="I18" s="51" t="s">
        <v>19</v>
      </c>
    </row>
    <row r="19" spans="1:9" x14ac:dyDescent="0.25">
      <c r="A19" s="53" t="s">
        <v>89</v>
      </c>
      <c r="B19" s="54" t="s">
        <v>90</v>
      </c>
      <c r="C19" s="51" t="s">
        <v>91</v>
      </c>
      <c r="D19" s="55">
        <f>'расходы (2)'!D10</f>
        <v>18610100</v>
      </c>
      <c r="E19" s="55">
        <v>22396046.329999998</v>
      </c>
      <c r="F19" s="55"/>
      <c r="G19" s="55"/>
      <c r="H19" s="55">
        <f>E19</f>
        <v>22396046.329999998</v>
      </c>
      <c r="I19" s="51" t="s">
        <v>19</v>
      </c>
    </row>
    <row r="20" spans="1:9" ht="31.5" x14ac:dyDescent="0.25">
      <c r="A20" s="53" t="s">
        <v>92</v>
      </c>
      <c r="B20" s="54" t="s">
        <v>93</v>
      </c>
      <c r="C20" s="51" t="s">
        <v>19</v>
      </c>
      <c r="D20" s="51" t="s">
        <v>19</v>
      </c>
      <c r="E20" s="57"/>
      <c r="F20" s="51"/>
      <c r="G20" s="51"/>
      <c r="H20" s="51"/>
      <c r="I20" s="51" t="s">
        <v>19</v>
      </c>
    </row>
    <row r="21" spans="1:9" ht="63" x14ac:dyDescent="0.25">
      <c r="A21" s="53" t="s">
        <v>94</v>
      </c>
      <c r="B21" s="54" t="s">
        <v>95</v>
      </c>
      <c r="C21" s="51" t="s">
        <v>19</v>
      </c>
      <c r="D21" s="51" t="s">
        <v>19</v>
      </c>
      <c r="E21" s="57"/>
      <c r="F21" s="51"/>
      <c r="G21" s="51" t="s">
        <v>19</v>
      </c>
      <c r="H21" s="51"/>
      <c r="I21" s="51" t="s">
        <v>19</v>
      </c>
    </row>
    <row r="22" spans="1:9" x14ac:dyDescent="0.25">
      <c r="A22" s="53" t="s">
        <v>81</v>
      </c>
      <c r="B22" s="54"/>
      <c r="C22" s="51"/>
      <c r="D22" s="51"/>
      <c r="E22" s="57"/>
      <c r="F22" s="51"/>
      <c r="G22" s="51"/>
      <c r="H22" s="51"/>
      <c r="I22" s="51"/>
    </row>
    <row r="23" spans="1:9" ht="31.5" x14ac:dyDescent="0.25">
      <c r="A23" s="53" t="s">
        <v>96</v>
      </c>
      <c r="B23" s="54" t="s">
        <v>97</v>
      </c>
      <c r="C23" s="51" t="s">
        <v>19</v>
      </c>
      <c r="D23" s="51" t="s">
        <v>19</v>
      </c>
      <c r="E23" s="57"/>
      <c r="F23" s="51" t="s">
        <v>19</v>
      </c>
      <c r="G23" s="51" t="s">
        <v>19</v>
      </c>
      <c r="H23" s="51"/>
      <c r="I23" s="51" t="s">
        <v>19</v>
      </c>
    </row>
    <row r="24" spans="1:9" ht="31.5" x14ac:dyDescent="0.25">
      <c r="A24" s="53" t="s">
        <v>98</v>
      </c>
      <c r="B24" s="54" t="s">
        <v>99</v>
      </c>
      <c r="C24" s="51" t="s">
        <v>19</v>
      </c>
      <c r="D24" s="51" t="s">
        <v>19</v>
      </c>
      <c r="E24" s="57"/>
      <c r="F24" s="51"/>
      <c r="G24" s="51" t="s">
        <v>19</v>
      </c>
      <c r="H24" s="51"/>
      <c r="I24" s="51" t="s">
        <v>19</v>
      </c>
    </row>
    <row r="25" spans="1:9" x14ac:dyDescent="0.25">
      <c r="A25" s="58"/>
      <c r="B25" s="59"/>
      <c r="C25" s="60"/>
      <c r="D25" s="60"/>
      <c r="E25" s="61"/>
      <c r="F25" s="60"/>
      <c r="G25" s="60"/>
      <c r="H25" s="60"/>
      <c r="I25" s="60"/>
    </row>
    <row r="26" spans="1:9" x14ac:dyDescent="0.25">
      <c r="A26" s="62"/>
      <c r="B26" s="62"/>
      <c r="C26" s="60"/>
      <c r="D26" s="60"/>
      <c r="E26" s="61"/>
      <c r="F26" s="60"/>
      <c r="G26" s="60"/>
      <c r="H26" s="60"/>
      <c r="I26" s="60"/>
    </row>
    <row r="27" spans="1:9" ht="31.15" customHeight="1" x14ac:dyDescent="0.25">
      <c r="A27" s="218" t="s">
        <v>352</v>
      </c>
      <c r="B27" s="218"/>
      <c r="C27" s="45"/>
      <c r="D27" s="60" t="s">
        <v>353</v>
      </c>
      <c r="E27" s="222" t="s">
        <v>100</v>
      </c>
      <c r="F27" s="222"/>
      <c r="G27" s="44" t="s">
        <v>101</v>
      </c>
      <c r="H27" s="44" t="s">
        <v>102</v>
      </c>
      <c r="I27" s="60"/>
    </row>
    <row r="28" spans="1:9" x14ac:dyDescent="0.25">
      <c r="A28" s="64" t="s">
        <v>305</v>
      </c>
      <c r="D28" s="64"/>
      <c r="E28"/>
      <c r="F28"/>
      <c r="H28" s="44"/>
    </row>
    <row r="29" spans="1:9" x14ac:dyDescent="0.25">
      <c r="D29" s="44"/>
    </row>
    <row r="30" spans="1:9" x14ac:dyDescent="0.25">
      <c r="A30" s="64" t="s">
        <v>103</v>
      </c>
      <c r="C30" s="43" t="s">
        <v>331</v>
      </c>
      <c r="D30" s="44"/>
      <c r="F30" s="44"/>
      <c r="G30" s="44"/>
      <c r="H30" s="44"/>
    </row>
    <row r="31" spans="1:9" x14ac:dyDescent="0.25">
      <c r="D31" s="44"/>
      <c r="F31" s="44"/>
      <c r="G31" s="44"/>
      <c r="H31" s="44"/>
    </row>
    <row r="32" spans="1:9" x14ac:dyDescent="0.25">
      <c r="D32" s="44"/>
      <c r="F32" s="44"/>
      <c r="G32" s="44"/>
      <c r="H32" s="44"/>
    </row>
    <row r="33" spans="1:8" x14ac:dyDescent="0.25">
      <c r="A33"/>
      <c r="B33"/>
      <c r="C33"/>
      <c r="D33" s="44"/>
      <c r="F33" s="44"/>
      <c r="G33" s="44"/>
      <c r="H33" s="44"/>
    </row>
    <row r="34" spans="1:8" x14ac:dyDescent="0.25">
      <c r="A34"/>
      <c r="B34"/>
      <c r="C34"/>
      <c r="D34" s="65"/>
    </row>
    <row r="35" spans="1:8" x14ac:dyDescent="0.25">
      <c r="A35"/>
      <c r="B35"/>
      <c r="C35"/>
      <c r="D35" s="65"/>
    </row>
    <row r="36" spans="1:8" x14ac:dyDescent="0.25">
      <c r="A36"/>
      <c r="B36"/>
      <c r="C36"/>
      <c r="D36" s="66"/>
    </row>
  </sheetData>
  <mergeCells count="5">
    <mergeCell ref="A1:H1"/>
    <mergeCell ref="A3:A7"/>
    <mergeCell ref="A27:B27"/>
    <mergeCell ref="E4:E7"/>
    <mergeCell ref="E27:F27"/>
  </mergeCells>
  <phoneticPr fontId="2" type="noConversion"/>
  <printOptions gridLinesSet="0"/>
  <pageMargins left="0.39370078740157483" right="0.39370078740157483" top="0.47244094488188981" bottom="0.39370078740157483" header="0" footer="0"/>
  <pageSetup paperSize="9" scale="8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 (2)</vt:lpstr>
      <vt:lpstr>источники (2)</vt:lpstr>
      <vt:lpstr>'расходы (2)'!Заголовки_для_печати</vt:lpstr>
      <vt:lpstr>Доходы!Область_печати</vt:lpstr>
      <vt:lpstr>'источники (2)'!Область_печати</vt:lpstr>
      <vt:lpstr>'расходы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2020-01-23T16:40:58Z</cp:lastPrinted>
  <dcterms:created xsi:type="dcterms:W3CDTF">1999-06-18T11:49:53Z</dcterms:created>
  <dcterms:modified xsi:type="dcterms:W3CDTF">2020-01-23T16:41:01Z</dcterms:modified>
</cp:coreProperties>
</file>