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-120" yWindow="-120" windowWidth="19440" windowHeight="13140" tabRatio="601"/>
  </bookViews>
  <sheets>
    <sheet name="Доходы (5)" sheetId="20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(5)'!$A$1:$I$111</definedName>
    <definedName name="_xlnm.Print_Area" localSheetId="2">'источники (2)'!$A$1:$I$31</definedName>
    <definedName name="_xlnm.Print_Area" localSheetId="1">'расходы (2)'!$A$1:$K$95</definedName>
  </definedNames>
  <calcPr calcId="125725" calcOnSave="0"/>
</workbook>
</file>

<file path=xl/calcChain.xml><?xml version="1.0" encoding="utf-8"?>
<calcChain xmlns="http://schemas.openxmlformats.org/spreadsheetml/2006/main">
  <c r="D112" i="20"/>
  <c r="I111"/>
  <c r="H111"/>
  <c r="I110"/>
  <c r="H110"/>
  <c r="H109"/>
  <c r="D109"/>
  <c r="I109" s="1"/>
  <c r="H108"/>
  <c r="I108" s="1"/>
  <c r="E108"/>
  <c r="I107"/>
  <c r="H107"/>
  <c r="H106"/>
  <c r="D106"/>
  <c r="I106" s="1"/>
  <c r="H105"/>
  <c r="I105" s="1"/>
  <c r="H104"/>
  <c r="I104" s="1"/>
  <c r="E104"/>
  <c r="E103"/>
  <c r="H103" s="1"/>
  <c r="I103" s="1"/>
  <c r="D103"/>
  <c r="I102"/>
  <c r="H102"/>
  <c r="I101"/>
  <c r="H101"/>
  <c r="E100"/>
  <c r="H100" s="1"/>
  <c r="I100" s="1"/>
  <c r="D99"/>
  <c r="H98"/>
  <c r="I98" s="1"/>
  <c r="H97"/>
  <c r="E97"/>
  <c r="D97"/>
  <c r="I97" s="1"/>
  <c r="H96"/>
  <c r="E96"/>
  <c r="D96"/>
  <c r="I96" s="1"/>
  <c r="D94"/>
  <c r="D95" s="1"/>
  <c r="H93"/>
  <c r="I93" s="1"/>
  <c r="H92"/>
  <c r="I92" s="1"/>
  <c r="E92"/>
  <c r="E91"/>
  <c r="H91" s="1"/>
  <c r="I91" s="1"/>
  <c r="H90"/>
  <c r="I90" s="1"/>
  <c r="E90"/>
  <c r="I89"/>
  <c r="H89"/>
  <c r="E88"/>
  <c r="H88" s="1"/>
  <c r="I88" s="1"/>
  <c r="H87"/>
  <c r="I87" s="1"/>
  <c r="H86"/>
  <c r="E86"/>
  <c r="D86"/>
  <c r="I86" s="1"/>
  <c r="H85"/>
  <c r="I85" s="1"/>
  <c r="E85"/>
  <c r="I84"/>
  <c r="H84"/>
  <c r="E83"/>
  <c r="H83" s="1"/>
  <c r="I83" s="1"/>
  <c r="D83"/>
  <c r="E82"/>
  <c r="H82" s="1"/>
  <c r="I82" s="1"/>
  <c r="D82"/>
  <c r="E81"/>
  <c r="H81" s="1"/>
  <c r="I81" s="1"/>
  <c r="D81"/>
  <c r="I80"/>
  <c r="H80"/>
  <c r="E79"/>
  <c r="H79" s="1"/>
  <c r="I79" s="1"/>
  <c r="D79"/>
  <c r="E78"/>
  <c r="H78" s="1"/>
  <c r="I78" s="1"/>
  <c r="D78"/>
  <c r="I77"/>
  <c r="H77"/>
  <c r="E76"/>
  <c r="H76" s="1"/>
  <c r="I76" s="1"/>
  <c r="D76"/>
  <c r="E75"/>
  <c r="H75" s="1"/>
  <c r="I75" s="1"/>
  <c r="D75"/>
  <c r="E74"/>
  <c r="H74" s="1"/>
  <c r="I74" s="1"/>
  <c r="D74"/>
  <c r="I73"/>
  <c r="H73"/>
  <c r="E72"/>
  <c r="H72" s="1"/>
  <c r="I72" s="1"/>
  <c r="D72"/>
  <c r="E71"/>
  <c r="H71" s="1"/>
  <c r="I71" s="1"/>
  <c r="D71"/>
  <c r="E70"/>
  <c r="H70" s="1"/>
  <c r="I70" s="1"/>
  <c r="D70"/>
  <c r="I69"/>
  <c r="H69"/>
  <c r="E68"/>
  <c r="H68" s="1"/>
  <c r="I68" s="1"/>
  <c r="D67"/>
  <c r="D66"/>
  <c r="H65"/>
  <c r="I65" s="1"/>
  <c r="H64"/>
  <c r="I64" s="1"/>
  <c r="H63"/>
  <c r="I63" s="1"/>
  <c r="H62"/>
  <c r="I62" s="1"/>
  <c r="E62"/>
  <c r="E61"/>
  <c r="H61" s="1"/>
  <c r="I61" s="1"/>
  <c r="D61"/>
  <c r="I60"/>
  <c r="H60"/>
  <c r="I59"/>
  <c r="H59"/>
  <c r="I58"/>
  <c r="H58"/>
  <c r="I57"/>
  <c r="H57"/>
  <c r="E56"/>
  <c r="E55" s="1"/>
  <c r="D56"/>
  <c r="D55"/>
  <c r="D54"/>
  <c r="I53"/>
  <c r="H53"/>
  <c r="I52"/>
  <c r="H52"/>
  <c r="I51"/>
  <c r="H51"/>
  <c r="E50"/>
  <c r="H50" s="1"/>
  <c r="I50" s="1"/>
  <c r="D49"/>
  <c r="D48"/>
  <c r="H47"/>
  <c r="I47" s="1"/>
  <c r="H46"/>
  <c r="E46"/>
  <c r="D46"/>
  <c r="I46" s="1"/>
  <c r="H45"/>
  <c r="I45" s="1"/>
  <c r="H44"/>
  <c r="I44" s="1"/>
  <c r="H43"/>
  <c r="I43" s="1"/>
  <c r="H42"/>
  <c r="I42" s="1"/>
  <c r="E42"/>
  <c r="E41"/>
  <c r="H41" s="1"/>
  <c r="I41" s="1"/>
  <c r="D41"/>
  <c r="E40"/>
  <c r="H40" s="1"/>
  <c r="I40" s="1"/>
  <c r="D40"/>
  <c r="I39"/>
  <c r="H39"/>
  <c r="I38"/>
  <c r="H38"/>
  <c r="I37"/>
  <c r="H37"/>
  <c r="I36"/>
  <c r="H36"/>
  <c r="E35"/>
  <c r="H35" s="1"/>
  <c r="I35" s="1"/>
  <c r="H34"/>
  <c r="I34" s="1"/>
  <c r="H33"/>
  <c r="I33" s="1"/>
  <c r="H32"/>
  <c r="I32" s="1"/>
  <c r="H31"/>
  <c r="I31" s="1"/>
  <c r="E31"/>
  <c r="I30"/>
  <c r="H30"/>
  <c r="I29"/>
  <c r="H29"/>
  <c r="I28"/>
  <c r="H28"/>
  <c r="I27"/>
  <c r="H27"/>
  <c r="I26"/>
  <c r="H26"/>
  <c r="E25"/>
  <c r="H25" s="1"/>
  <c r="I25" s="1"/>
  <c r="D24"/>
  <c r="D23"/>
  <c r="E54" l="1"/>
  <c r="H54" s="1"/>
  <c r="I54" s="1"/>
  <c r="H55"/>
  <c r="I55" s="1"/>
  <c r="D22"/>
  <c r="E24"/>
  <c r="E49"/>
  <c r="H56"/>
  <c r="I56" s="1"/>
  <c r="E67"/>
  <c r="E99"/>
  <c r="H24" l="1"/>
  <c r="I24" s="1"/>
  <c r="E23"/>
  <c r="H99"/>
  <c r="I99" s="1"/>
  <c r="E95"/>
  <c r="H67"/>
  <c r="I67" s="1"/>
  <c r="E66"/>
  <c r="H66" s="1"/>
  <c r="I66" s="1"/>
  <c r="H49"/>
  <c r="I49" s="1"/>
  <c r="E48"/>
  <c r="H48" s="1"/>
  <c r="I48" s="1"/>
  <c r="D21"/>
  <c r="H95" l="1"/>
  <c r="I95" s="1"/>
  <c r="E94"/>
  <c r="H94" s="1"/>
  <c r="I94" s="1"/>
  <c r="E22"/>
  <c r="H23"/>
  <c r="I23" s="1"/>
  <c r="E21" l="1"/>
  <c r="H21" s="1"/>
  <c r="I21" s="1"/>
  <c r="H22"/>
  <c r="I22" s="1"/>
  <c r="D10" i="8" l="1"/>
  <c r="D46"/>
  <c r="D37"/>
  <c r="D14"/>
  <c r="I84"/>
  <c r="I10" s="1"/>
  <c r="F84"/>
  <c r="F27"/>
  <c r="F26"/>
  <c r="F14"/>
  <c r="F25"/>
  <c r="I64" l="1"/>
  <c r="G65"/>
  <c r="H65"/>
  <c r="I81"/>
  <c r="G84"/>
  <c r="H84"/>
  <c r="F78"/>
  <c r="I78"/>
  <c r="J78"/>
  <c r="J75" l="1"/>
  <c r="I75"/>
  <c r="F51"/>
  <c r="D51"/>
  <c r="I49"/>
  <c r="J49"/>
  <c r="F46" l="1"/>
  <c r="F37"/>
  <c r="E84"/>
  <c r="J81"/>
  <c r="I72"/>
  <c r="F65" l="1"/>
  <c r="J64"/>
  <c r="D65"/>
  <c r="D84" l="1"/>
  <c r="D56"/>
  <c r="J82"/>
  <c r="I82"/>
  <c r="J79"/>
  <c r="J77"/>
  <c r="J76"/>
  <c r="E46"/>
  <c r="G46"/>
  <c r="H46"/>
  <c r="G37"/>
  <c r="H37"/>
  <c r="J80" l="1"/>
  <c r="I79"/>
  <c r="I77"/>
  <c r="I76"/>
  <c r="I80"/>
  <c r="I87" l="1"/>
  <c r="J62"/>
  <c r="J18" l="1"/>
  <c r="I18"/>
  <c r="I29" l="1"/>
  <c r="J29"/>
  <c r="L29" s="1"/>
  <c r="I32" l="1"/>
  <c r="J32"/>
  <c r="L32" s="1"/>
  <c r="F59" l="1"/>
  <c r="D90" l="1"/>
  <c r="D61"/>
  <c r="D92"/>
  <c r="J87"/>
  <c r="E88"/>
  <c r="F88"/>
  <c r="G88"/>
  <c r="H88"/>
  <c r="I88"/>
  <c r="D88"/>
  <c r="E86"/>
  <c r="G86"/>
  <c r="H86"/>
  <c r="D86"/>
  <c r="J50"/>
  <c r="E51"/>
  <c r="G51"/>
  <c r="H51"/>
  <c r="I48"/>
  <c r="I47"/>
  <c r="L44"/>
  <c r="J44"/>
  <c r="I44"/>
  <c r="J30"/>
  <c r="L30" s="1"/>
  <c r="I36"/>
  <c r="I34"/>
  <c r="I33"/>
  <c r="I31"/>
  <c r="I28"/>
  <c r="I27"/>
  <c r="I26"/>
  <c r="I25"/>
  <c r="I23"/>
  <c r="I22"/>
  <c r="I19"/>
  <c r="I14"/>
  <c r="I17"/>
  <c r="J36"/>
  <c r="L35" s="1"/>
  <c r="J34"/>
  <c r="L34" s="1"/>
  <c r="J33"/>
  <c r="L33" s="1"/>
  <c r="J31"/>
  <c r="L31" s="1"/>
  <c r="J28"/>
  <c r="L28" s="1"/>
  <c r="J27"/>
  <c r="L27" s="1"/>
  <c r="J26"/>
  <c r="L26" s="1"/>
  <c r="J25"/>
  <c r="L25" s="1"/>
  <c r="J23"/>
  <c r="L23" s="1"/>
  <c r="J22"/>
  <c r="J19"/>
  <c r="L19" s="1"/>
  <c r="J14"/>
  <c r="J17"/>
  <c r="J11"/>
  <c r="L11" s="1"/>
  <c r="J13"/>
  <c r="L13" s="1"/>
  <c r="J24"/>
  <c r="L24" s="1"/>
  <c r="J41"/>
  <c r="J42"/>
  <c r="L41" s="1"/>
  <c r="J43"/>
  <c r="J45"/>
  <c r="L43" s="1"/>
  <c r="J47"/>
  <c r="J48"/>
  <c r="L47" s="1"/>
  <c r="J55"/>
  <c r="J57"/>
  <c r="J58"/>
  <c r="J60"/>
  <c r="J63"/>
  <c r="J66"/>
  <c r="L65" s="1"/>
  <c r="J67"/>
  <c r="L66" s="1"/>
  <c r="J68"/>
  <c r="L67" s="1"/>
  <c r="J69"/>
  <c r="L68" s="1"/>
  <c r="J70"/>
  <c r="L69" s="1"/>
  <c r="J72"/>
  <c r="J73"/>
  <c r="J83"/>
  <c r="L74" s="1"/>
  <c r="J89"/>
  <c r="J91"/>
  <c r="L89" s="1"/>
  <c r="J93"/>
  <c r="E65"/>
  <c r="I63"/>
  <c r="I65" s="1"/>
  <c r="J40"/>
  <c r="F61"/>
  <c r="I61" s="1"/>
  <c r="F54"/>
  <c r="J54" s="1"/>
  <c r="F53"/>
  <c r="J53" s="1"/>
  <c r="L52" s="1"/>
  <c r="F52"/>
  <c r="J52" s="1"/>
  <c r="F74"/>
  <c r="L71"/>
  <c r="F71"/>
  <c r="I71" s="1"/>
  <c r="F92"/>
  <c r="I92" s="1"/>
  <c r="E92"/>
  <c r="G56"/>
  <c r="G59"/>
  <c r="G92"/>
  <c r="H56"/>
  <c r="H59"/>
  <c r="H92"/>
  <c r="I41"/>
  <c r="I42"/>
  <c r="I45"/>
  <c r="I43"/>
  <c r="I40"/>
  <c r="I57"/>
  <c r="I58"/>
  <c r="I66"/>
  <c r="I69"/>
  <c r="I83"/>
  <c r="I73"/>
  <c r="I70"/>
  <c r="I68"/>
  <c r="I67"/>
  <c r="I89"/>
  <c r="I55"/>
  <c r="E56"/>
  <c r="D39"/>
  <c r="D59"/>
  <c r="J59" s="1"/>
  <c r="F90"/>
  <c r="I90" s="1"/>
  <c r="E59"/>
  <c r="D16"/>
  <c r="D15" s="1"/>
  <c r="E16"/>
  <c r="F16" s="1"/>
  <c r="I16" s="1"/>
  <c r="D21"/>
  <c r="D20" s="1"/>
  <c r="E20"/>
  <c r="F20" s="1"/>
  <c r="F21"/>
  <c r="I21" s="1"/>
  <c r="I24"/>
  <c r="K37"/>
  <c r="F38"/>
  <c r="J38" s="1"/>
  <c r="I39"/>
  <c r="L42"/>
  <c r="L45"/>
  <c r="L46"/>
  <c r="K56"/>
  <c r="K59" s="1"/>
  <c r="I60"/>
  <c r="L60"/>
  <c r="L84"/>
  <c r="F86"/>
  <c r="L85"/>
  <c r="I91"/>
  <c r="I93"/>
  <c r="F10" l="1"/>
  <c r="G10"/>
  <c r="G95" s="1"/>
  <c r="H10"/>
  <c r="H95" s="1"/>
  <c r="J88"/>
  <c r="L82" s="1"/>
  <c r="L80"/>
  <c r="J71"/>
  <c r="L70" s="1"/>
  <c r="J46"/>
  <c r="I46"/>
  <c r="I12"/>
  <c r="J90"/>
  <c r="I53"/>
  <c r="J86"/>
  <c r="L79" s="1"/>
  <c r="J39"/>
  <c r="L92"/>
  <c r="J61"/>
  <c r="I35"/>
  <c r="J35"/>
  <c r="I38"/>
  <c r="J20"/>
  <c r="L20" s="1"/>
  <c r="I20"/>
  <c r="I74"/>
  <c r="E15"/>
  <c r="J16"/>
  <c r="L16" s="1"/>
  <c r="I54"/>
  <c r="J74"/>
  <c r="L72" s="1"/>
  <c r="J85"/>
  <c r="L77" s="1"/>
  <c r="J92"/>
  <c r="L91" s="1"/>
  <c r="I51"/>
  <c r="L14"/>
  <c r="I59"/>
  <c r="J12"/>
  <c r="I85"/>
  <c r="I86" s="1"/>
  <c r="J51"/>
  <c r="I52"/>
  <c r="L63"/>
  <c r="I30"/>
  <c r="F56"/>
  <c r="J56" s="1"/>
  <c r="L54" s="1"/>
  <c r="J65"/>
  <c r="J21"/>
  <c r="L21" s="1"/>
  <c r="D19" i="9" l="1"/>
  <c r="J84" i="8"/>
  <c r="L83" s="1"/>
  <c r="F15"/>
  <c r="E37"/>
  <c r="E10" s="1"/>
  <c r="L12"/>
  <c r="I56"/>
  <c r="J15"/>
  <c r="L15" s="1"/>
  <c r="L76" l="1"/>
  <c r="J37"/>
  <c r="I15"/>
  <c r="I37" s="1"/>
  <c r="D17" i="9"/>
  <c r="H18"/>
  <c r="I95" i="8" l="1"/>
  <c r="E19" i="9"/>
  <c r="J10" i="8"/>
  <c r="H19" i="9" l="1"/>
  <c r="E17"/>
  <c r="H17" l="1"/>
  <c r="E9"/>
  <c r="H9" s="1"/>
  <c r="E11"/>
  <c r="H11" s="1"/>
</calcChain>
</file>

<file path=xl/sharedStrings.xml><?xml version="1.0" encoding="utf-8"?>
<sst xmlns="http://schemas.openxmlformats.org/spreadsheetml/2006/main" count="682" uniqueCount="357">
  <si>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</si>
  <si>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</si>
  <si>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</si>
  <si>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</si>
  <si>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</si>
  <si>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</si>
  <si>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</si>
  <si>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</si>
  <si>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</si>
  <si>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</si>
  <si>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</si>
  <si>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</si>
  <si>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</si>
  <si>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</si>
  <si>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</si>
  <si>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</si>
  <si>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</si>
  <si>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</si>
  <si>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</si>
  <si>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</si>
  <si>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</si>
  <si>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</si>
  <si>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</si>
  <si>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</si>
  <si>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</si>
  <si>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</si>
  <si>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</si>
  <si>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</si>
  <si>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</si>
  <si>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</si>
  <si>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</si>
  <si>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</si>
  <si>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</si>
  <si>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</si>
  <si>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</si>
  <si>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</si>
  <si>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</si>
  <si>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</si>
  <si>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</si>
  <si>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</si>
  <si>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</si>
  <si>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</si>
  <si>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</si>
  <si>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</si>
  <si>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</si>
  <si>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</si>
  <si>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</si>
  <si>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</si>
  <si>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</si>
  <si>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</si>
  <si>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</si>
  <si>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</si>
  <si>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</si>
  <si>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</si>
  <si>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</si>
  <si>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</si>
  <si>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</si>
  <si>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</si>
  <si>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</si>
  <si>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</si>
  <si>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</si>
  <si>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</si>
  <si>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</si>
  <si>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</si>
  <si>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</si>
  <si>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</si>
  <si>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</si>
  <si>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</si>
  <si>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</si>
  <si>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</si>
  <si>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</si>
  <si>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</si>
  <si>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</si>
  <si>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</si>
  <si>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</si>
  <si>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</si>
  <si>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</si>
  <si>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</si>
  <si>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</si>
  <si>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</si>
  <si>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</si>
  <si>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</si>
  <si>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</si>
  <si>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</si>
  <si>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</si>
  <si>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</si>
  <si>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</si>
  <si>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</si>
  <si>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</si>
  <si>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</si>
  <si>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</si>
  <si>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</si>
  <si>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</si>
  <si>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</si>
  <si>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</si>
  <si>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</si>
  <si>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</si>
  <si>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</si>
  <si>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</si>
  <si>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</si>
  <si>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</si>
  <si>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</si>
  <si>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</si>
  <si>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</si>
  <si>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</si>
  <si>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</si>
  <si>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</si>
  <si>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</si>
  <si>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</si>
  <si>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</si>
  <si>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</si>
  <si>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</si>
  <si>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</si>
  <si>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</si>
  <si>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</si>
  <si>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</si>
  <si>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</si>
  <si>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</si>
  <si>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</si>
  <si>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</si>
  <si>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</si>
  <si>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</si>
  <si>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</si>
  <si>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</si>
  <si>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</si>
  <si>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</si>
  <si>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</si>
  <si>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</si>
  <si>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</si>
  <si>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</si>
  <si>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</si>
  <si>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</si>
  <si>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</si>
  <si>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</si>
  <si>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</si>
  <si>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</si>
  <si>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</si>
  <si>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</si>
  <si>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</si>
  <si>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</si>
  <si>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</si>
  <si>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</si>
  <si>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</si>
  <si>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</si>
  <si>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</si>
  <si>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</si>
  <si>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</si>
  <si>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</si>
  <si>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</si>
  <si>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</si>
  <si>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</si>
  <si>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</si>
  <si>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</si>
  <si>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</si>
  <si>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</si>
  <si>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</si>
  <si>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</si>
  <si>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</si>
  <si>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</si>
  <si>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</si>
  <si>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</si>
  <si>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</si>
  <si>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</si>
  <si>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</si>
  <si>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</si>
  <si>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</si>
  <si>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</si>
  <si>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</si>
  <si>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</si>
  <si>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</si>
  <si>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</si>
  <si>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</si>
  <si>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</si>
  <si>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</si>
  <si>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</si>
  <si>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</si>
  <si>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</si>
  <si>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</si>
  <si>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</si>
  <si>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</si>
  <si>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</si>
  <si>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</si>
  <si>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</si>
  <si>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</si>
  <si>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</si>
  <si>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</si>
  <si>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</si>
  <si>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</si>
  <si>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</si>
  <si>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</si>
  <si>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</si>
  <si>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</si>
  <si>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</si>
  <si>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</si>
  <si>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</si>
  <si>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</si>
  <si>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</si>
  <si>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</si>
  <si>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</si>
  <si>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</si>
  <si>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</si>
  <si>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</si>
  <si>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</si>
  <si>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</si>
  <si>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</si>
  <si>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</si>
  <si>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</si>
  <si>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</si>
  <si>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</si>
  <si>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</si>
  <si>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</si>
  <si>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</si>
  <si>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</si>
  <si>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</si>
  <si>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</si>
  <si>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</si>
  <si>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</si>
  <si>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</si>
  <si>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</si>
  <si>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</si>
  <si>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</si>
  <si>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</si>
  <si>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</si>
  <si>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</si>
  <si>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</si>
  <si>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</si>
  <si>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</si>
  <si>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</si>
  <si>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</si>
  <si>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</si>
  <si>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</si>
  <si>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</si>
  <si>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</si>
  <si>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</si>
  <si>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</si>
  <si>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</si>
  <si>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</si>
  <si>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</si>
  <si>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</si>
  <si>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</si>
  <si>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</si>
  <si>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</si>
  <si>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</si>
  <si>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</si>
  <si>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</si>
  <si>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</si>
  <si>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</si>
  <si>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</si>
  <si>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</si>
  <si>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</si>
  <si>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</si>
  <si>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</si>
  <si>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</si>
  <si>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</si>
  <si>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</si>
  <si>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</si>
  <si>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ф.130 заработная плата дор.фонд</t>
  </si>
  <si>
    <t>ф.130 Начисления на опл.труда дор.фонд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</si>
  <si>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</si>
  <si>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</si>
  <si>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</si>
  <si>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</si>
  <si>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</si>
  <si>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</si>
  <si>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</si>
  <si>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</si>
  <si>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</si>
  <si>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</si>
  <si>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</si>
  <si>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</si>
  <si>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</si>
  <si>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</si>
  <si>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</si>
  <si>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</si>
  <si>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</si>
  <si>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</si>
  <si>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</si>
  <si>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</si>
  <si>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</si>
  <si>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</si>
  <si>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</si>
  <si>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</si>
  <si>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</si>
  <si>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</si>
  <si>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</si>
  <si>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</si>
  <si>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</si>
  <si>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</si>
  <si>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</si>
  <si>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</si>
  <si>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</si>
  <si>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</si>
  <si>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</si>
  <si>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</si>
  <si>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</si>
  <si>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</si>
  <si>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</si>
  <si>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</si>
  <si>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</si>
  <si>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</si>
  <si>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</si>
  <si>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</si>
  <si>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</si>
  <si>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</si>
  <si>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</si>
  <si>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</si>
  <si>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</si>
  <si>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</si>
  <si>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</si>
  <si>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</si>
  <si>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</si>
  <si>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</si>
  <si>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</si>
  <si>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</si>
  <si>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</si>
  <si>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</si>
  <si>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</si>
  <si>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</si>
  <si>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</si>
  <si>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</si>
  <si>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</si>
  <si>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</si>
  <si>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</si>
  <si>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</si>
  <si>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266</t>
  </si>
  <si>
    <t>951 0801 9990085020 540 04</t>
  </si>
  <si>
    <t>116 10123 01 0101 140</t>
  </si>
  <si>
    <t>116 02020 02 0000 140</t>
  </si>
  <si>
    <t>116 02000 02 0000 140</t>
  </si>
  <si>
    <t>951 0502 0530028660 244 23</t>
  </si>
  <si>
    <t>ПСД памятник</t>
  </si>
  <si>
    <t>дизайн-проект сквера</t>
  </si>
  <si>
    <t>951 0503 09100L2990 243 23</t>
  </si>
  <si>
    <t>951 0503 0920028980 244 23</t>
  </si>
  <si>
    <t>ф 123 ПСД на газификацию</t>
  </si>
  <si>
    <t>951 0503 0910028890 243 23</t>
  </si>
  <si>
    <t>Межбюдж.трансферт ЖКХ</t>
  </si>
  <si>
    <t>951 0502 9990085030 540 00</t>
  </si>
  <si>
    <t>116 10123 01 0000 140</t>
  </si>
  <si>
    <t>0,0,</t>
  </si>
  <si>
    <t>116 10120 00 0000 140</t>
  </si>
  <si>
    <t>951 0309 0310028830 244 00</t>
  </si>
  <si>
    <t>951 0503 09100L2990 243 316</t>
  </si>
  <si>
    <t>951 0503 09100L2990 243 416</t>
  </si>
  <si>
    <t>951 0503 0920028980 244 00</t>
  </si>
  <si>
    <t>ПСД сквер</t>
  </si>
  <si>
    <t>увеличен.ст-ти осн.средств</t>
  </si>
  <si>
    <t>Тех.надзор (памятник)</t>
  </si>
  <si>
    <t>951 0503 0910028860 243 00</t>
  </si>
  <si>
    <t>952 0503 09100L2990 24300</t>
  </si>
  <si>
    <t>на 01.12.20г.</t>
  </si>
  <si>
    <t>951 0104 1310000190 121 30</t>
  </si>
  <si>
    <t>951 0104 1310000190 129 30</t>
  </si>
  <si>
    <t xml:space="preserve">                    3. Источники финансирования дефицита бюджета на 01.12.2020 г</t>
  </si>
  <si>
    <t>О.Н.Власова</t>
  </si>
  <si>
    <t>1 декабря 2020 г.</t>
  </si>
  <si>
    <t>01.12.2020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</si>
</sst>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0" fillId="0" borderId="0" xfId="0" applyNumberFormat="1"/>
    <xf numFmtId="43" fontId="3" fillId="0" borderId="9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3" fontId="3" fillId="0" borderId="4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64" fontId="4" fillId="0" borderId="26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3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4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4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43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3" fontId="2" fillId="0" borderId="4" xfId="0" applyNumberFormat="1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26" xfId="0" applyNumberFormat="1" applyFont="1" applyBorder="1"/>
    <xf numFmtId="0" fontId="1" fillId="0" borderId="0" xfId="0" applyFont="1"/>
    <xf numFmtId="0" fontId="0" fillId="0" borderId="0" xfId="0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SheetLayoutView="100" workbookViewId="0">
      <selection sqref="A1:XFD1048576"/>
    </sheetView>
  </sheetViews>
  <sheetFormatPr defaultColWidth="9.140625" defaultRowHeight="12.75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200" customWidth="1"/>
    <col min="10" max="16384" width="9.140625" style="200"/>
  </cols>
  <sheetData>
    <row r="1" spans="1:9" ht="14.25" customHeight="1">
      <c r="A1" s="204" t="s">
        <v>108</v>
      </c>
      <c r="B1" s="205"/>
      <c r="C1" s="205"/>
      <c r="D1" s="205"/>
      <c r="E1" s="205"/>
      <c r="F1" s="205"/>
      <c r="G1" s="205"/>
      <c r="H1" s="205"/>
    </row>
    <row r="2" spans="1:9" ht="12" customHeight="1">
      <c r="A2" s="204" t="s">
        <v>109</v>
      </c>
      <c r="B2" s="205"/>
      <c r="C2" s="205"/>
      <c r="D2" s="205"/>
      <c r="E2" s="205"/>
      <c r="F2" s="205"/>
      <c r="G2" s="205"/>
      <c r="H2" s="205"/>
      <c r="I2" s="127"/>
    </row>
    <row r="3" spans="1:9" ht="12" customHeight="1">
      <c r="A3" s="204" t="s">
        <v>110</v>
      </c>
      <c r="B3" s="205"/>
      <c r="C3" s="205"/>
      <c r="D3" s="205"/>
      <c r="E3" s="205"/>
      <c r="F3" s="205"/>
      <c r="G3" s="205"/>
      <c r="H3" s="205"/>
    </row>
    <row r="4" spans="1:9" ht="12.75" customHeight="1">
      <c r="A4" s="206" t="s">
        <v>111</v>
      </c>
      <c r="B4" s="207"/>
      <c r="C4" s="207"/>
      <c r="D4" s="207"/>
      <c r="E4" s="207"/>
      <c r="F4" s="207"/>
      <c r="G4" s="207"/>
      <c r="H4" s="31"/>
      <c r="I4" s="128" t="s">
        <v>112</v>
      </c>
    </row>
    <row r="5" spans="1:9" ht="12.75" customHeight="1">
      <c r="A5" s="199"/>
      <c r="B5" s="200"/>
      <c r="C5" s="200"/>
      <c r="D5" s="129"/>
      <c r="F5" s="200"/>
      <c r="G5" s="200"/>
      <c r="H5" s="130" t="s">
        <v>113</v>
      </c>
      <c r="I5" s="131" t="s">
        <v>114</v>
      </c>
    </row>
    <row r="6" spans="1:9" ht="14.1" customHeight="1">
      <c r="A6" s="129" t="s">
        <v>115</v>
      </c>
      <c r="B6" s="129"/>
      <c r="D6" s="91"/>
      <c r="E6" s="132"/>
      <c r="F6" s="129" t="s">
        <v>355</v>
      </c>
      <c r="G6" s="129"/>
      <c r="H6" s="133" t="s">
        <v>116</v>
      </c>
      <c r="I6" s="35" t="s">
        <v>356</v>
      </c>
    </row>
    <row r="7" spans="1:9" ht="18" customHeight="1">
      <c r="A7" s="91" t="s">
        <v>117</v>
      </c>
      <c r="B7" s="91"/>
      <c r="D7" s="92"/>
      <c r="E7" s="130"/>
      <c r="F7" s="92"/>
      <c r="G7" s="92"/>
      <c r="H7" s="133"/>
      <c r="I7" s="134"/>
    </row>
    <row r="8" spans="1:9" ht="9.75" customHeight="1">
      <c r="A8" s="91" t="s">
        <v>118</v>
      </c>
      <c r="B8" s="91"/>
      <c r="C8" s="91"/>
      <c r="D8" s="92"/>
      <c r="E8" s="130"/>
      <c r="F8" s="92"/>
      <c r="G8" s="92"/>
      <c r="H8" s="133"/>
      <c r="I8" s="134"/>
    </row>
    <row r="9" spans="1:9" ht="9.75" customHeight="1">
      <c r="A9" s="91" t="s">
        <v>119</v>
      </c>
      <c r="B9" s="91"/>
      <c r="C9" s="91"/>
      <c r="D9" s="92"/>
      <c r="E9" s="130"/>
      <c r="F9" s="92"/>
      <c r="G9" s="92"/>
      <c r="H9" s="133" t="s">
        <v>120</v>
      </c>
      <c r="I9" s="134"/>
    </row>
    <row r="10" spans="1:9" ht="12.75" customHeight="1">
      <c r="A10" s="91" t="s">
        <v>121</v>
      </c>
      <c r="B10" s="200"/>
      <c r="C10" s="1" t="s">
        <v>122</v>
      </c>
      <c r="D10" s="1"/>
      <c r="E10" s="34"/>
      <c r="F10" s="1"/>
      <c r="G10" s="1"/>
      <c r="H10" s="133" t="s">
        <v>123</v>
      </c>
      <c r="I10" s="134"/>
    </row>
    <row r="11" spans="1:9" ht="15.75" customHeight="1">
      <c r="A11" s="91" t="s">
        <v>124</v>
      </c>
      <c r="B11" s="91"/>
      <c r="C11" s="91"/>
      <c r="D11" s="92"/>
      <c r="E11" s="130"/>
      <c r="F11" s="92"/>
      <c r="G11" s="92"/>
      <c r="H11" s="133" t="s">
        <v>125</v>
      </c>
      <c r="I11" s="134"/>
    </row>
    <row r="12" spans="1:9" ht="14.1" customHeight="1">
      <c r="A12" s="91" t="s">
        <v>126</v>
      </c>
      <c r="B12" s="91"/>
      <c r="C12" s="91"/>
      <c r="D12" s="92"/>
      <c r="E12" s="130"/>
      <c r="F12" s="92"/>
      <c r="G12" s="92"/>
      <c r="H12" s="133"/>
      <c r="I12" s="131"/>
    </row>
    <row r="13" spans="1:9" ht="14.1" customHeight="1">
      <c r="A13" s="91" t="s">
        <v>127</v>
      </c>
      <c r="B13" s="91"/>
      <c r="C13" s="91"/>
      <c r="D13" s="92"/>
      <c r="E13" s="130"/>
      <c r="F13" s="92"/>
      <c r="G13" s="92"/>
      <c r="H13" s="133" t="s">
        <v>128</v>
      </c>
      <c r="I13" s="131" t="s">
        <v>129</v>
      </c>
    </row>
    <row r="14" spans="1:9" ht="14.25" customHeight="1">
      <c r="B14" s="90"/>
      <c r="C14" s="90" t="s">
        <v>130</v>
      </c>
      <c r="D14" s="92"/>
      <c r="E14" s="130"/>
      <c r="F14" s="92"/>
      <c r="G14" s="92"/>
      <c r="H14" s="130"/>
      <c r="I14" s="93"/>
    </row>
    <row r="15" spans="1:9" ht="12.75" customHeight="1">
      <c r="A15" s="135"/>
      <c r="B15" s="136"/>
      <c r="C15" s="136"/>
      <c r="D15" s="137"/>
      <c r="E15" s="201" t="s">
        <v>5</v>
      </c>
      <c r="F15" s="202"/>
      <c r="G15" s="202"/>
      <c r="H15" s="202"/>
      <c r="I15" s="203"/>
    </row>
    <row r="16" spans="1:9" ht="9.9499999999999993" customHeight="1">
      <c r="A16" s="138"/>
      <c r="B16" s="138" t="s">
        <v>16</v>
      </c>
      <c r="C16" s="138" t="s">
        <v>131</v>
      </c>
      <c r="D16" s="139" t="s">
        <v>34</v>
      </c>
      <c r="E16" s="140" t="s">
        <v>43</v>
      </c>
      <c r="F16" s="141" t="s">
        <v>6</v>
      </c>
      <c r="G16" s="137" t="s">
        <v>9</v>
      </c>
      <c r="H16" s="142"/>
      <c r="I16" s="143" t="s">
        <v>2</v>
      </c>
    </row>
    <row r="17" spans="1:10" ht="9.9499999999999993" customHeight="1">
      <c r="A17" s="138" t="s">
        <v>4</v>
      </c>
      <c r="B17" s="138" t="s">
        <v>17</v>
      </c>
      <c r="C17" s="138" t="s">
        <v>39</v>
      </c>
      <c r="D17" s="139" t="s">
        <v>35</v>
      </c>
      <c r="E17" s="144" t="s">
        <v>44</v>
      </c>
      <c r="F17" s="139" t="s">
        <v>7</v>
      </c>
      <c r="G17" s="139" t="s">
        <v>10</v>
      </c>
      <c r="H17" s="145" t="s">
        <v>11</v>
      </c>
      <c r="I17" s="143" t="s">
        <v>3</v>
      </c>
    </row>
    <row r="18" spans="1:10" ht="9.9499999999999993" customHeight="1">
      <c r="A18" s="146"/>
      <c r="B18" s="138" t="s">
        <v>18</v>
      </c>
      <c r="C18" s="138" t="s">
        <v>40</v>
      </c>
      <c r="D18" s="139" t="s">
        <v>3</v>
      </c>
      <c r="E18" s="144" t="s">
        <v>45</v>
      </c>
      <c r="F18" s="139" t="s">
        <v>8</v>
      </c>
      <c r="G18" s="139"/>
      <c r="H18" s="145"/>
      <c r="I18" s="143"/>
    </row>
    <row r="19" spans="1:10" ht="9.9499999999999993" customHeight="1">
      <c r="A19" s="146"/>
      <c r="B19" s="147"/>
      <c r="C19" s="148"/>
      <c r="D19" s="149"/>
      <c r="E19" s="144"/>
      <c r="F19" s="139"/>
      <c r="G19" s="139"/>
      <c r="H19" s="145"/>
      <c r="I19" s="143"/>
    </row>
    <row r="20" spans="1:10" ht="9.9499999999999993" customHeight="1">
      <c r="A20" s="150">
        <v>1</v>
      </c>
      <c r="B20" s="151">
        <v>2</v>
      </c>
      <c r="C20" s="151">
        <v>3</v>
      </c>
      <c r="D20" s="137" t="s">
        <v>0</v>
      </c>
      <c r="E20" s="142" t="s">
        <v>1</v>
      </c>
      <c r="F20" s="137" t="s">
        <v>12</v>
      </c>
      <c r="G20" s="137" t="s">
        <v>13</v>
      </c>
      <c r="H20" s="140" t="s">
        <v>14</v>
      </c>
      <c r="I20" s="143" t="s">
        <v>15</v>
      </c>
    </row>
    <row r="21" spans="1:10">
      <c r="A21" s="152" t="s">
        <v>132</v>
      </c>
      <c r="B21" s="153"/>
      <c r="C21" s="153" t="s">
        <v>133</v>
      </c>
      <c r="D21" s="154">
        <f>D22+D94</f>
        <v>17574626.539999999</v>
      </c>
      <c r="E21" s="154">
        <f>E22+E94</f>
        <v>17344637.890000001</v>
      </c>
      <c r="F21" s="154" t="s">
        <v>167</v>
      </c>
      <c r="G21" s="154" t="s">
        <v>167</v>
      </c>
      <c r="H21" s="154">
        <f t="shared" ref="H21:H84" si="0">E21</f>
        <v>17344637.890000001</v>
      </c>
      <c r="I21" s="154">
        <f t="shared" ref="I21:I84" si="1">D21-H21</f>
        <v>229988.64999999851</v>
      </c>
      <c r="J21" s="15"/>
    </row>
    <row r="22" spans="1:10" ht="21" customHeight="1">
      <c r="A22" s="155" t="s">
        <v>134</v>
      </c>
      <c r="B22" s="153"/>
      <c r="C22" s="153" t="s">
        <v>135</v>
      </c>
      <c r="D22" s="154">
        <f>D23+D40+D48+D66+D74+D85</f>
        <v>11266400</v>
      </c>
      <c r="E22" s="154">
        <f>E23+E40+E49+E55+E61+E66+E74+E81+E85+E78</f>
        <v>11277752.280000003</v>
      </c>
      <c r="F22" s="154" t="s">
        <v>167</v>
      </c>
      <c r="G22" s="154" t="s">
        <v>167</v>
      </c>
      <c r="H22" s="154">
        <f t="shared" si="0"/>
        <v>11277752.280000003</v>
      </c>
      <c r="I22" s="154">
        <f t="shared" si="1"/>
        <v>-11352.280000003055</v>
      </c>
      <c r="J22" s="15"/>
    </row>
    <row r="23" spans="1:10" ht="15.95" customHeight="1">
      <c r="A23" s="155"/>
      <c r="B23" s="153"/>
      <c r="C23" s="153" t="s">
        <v>136</v>
      </c>
      <c r="D23" s="154">
        <f>D24</f>
        <v>4212800</v>
      </c>
      <c r="E23" s="154">
        <f>E24</f>
        <v>3241049.6399999997</v>
      </c>
      <c r="F23" s="154" t="s">
        <v>167</v>
      </c>
      <c r="G23" s="154" t="s">
        <v>167</v>
      </c>
      <c r="H23" s="154">
        <f t="shared" si="0"/>
        <v>3241049.6399999997</v>
      </c>
      <c r="I23" s="154">
        <f t="shared" si="1"/>
        <v>971750.36000000034</v>
      </c>
      <c r="J23" s="15"/>
    </row>
    <row r="24" spans="1:10" ht="15.95" customHeight="1">
      <c r="A24" s="156" t="s">
        <v>137</v>
      </c>
      <c r="B24" s="153"/>
      <c r="C24" s="153" t="s">
        <v>138</v>
      </c>
      <c r="D24" s="154">
        <f>D25+D31</f>
        <v>4212800</v>
      </c>
      <c r="E24" s="154">
        <f>E25+E31+E35</f>
        <v>3241049.6399999997</v>
      </c>
      <c r="F24" s="154" t="s">
        <v>167</v>
      </c>
      <c r="G24" s="154" t="s">
        <v>167</v>
      </c>
      <c r="H24" s="154">
        <f t="shared" si="0"/>
        <v>3241049.6399999997</v>
      </c>
      <c r="I24" s="154">
        <f t="shared" si="1"/>
        <v>971750.36000000034</v>
      </c>
      <c r="J24" s="15"/>
    </row>
    <row r="25" spans="1:10" ht="15.95" customHeight="1">
      <c r="A25" s="155"/>
      <c r="B25" s="153"/>
      <c r="C25" s="153" t="s">
        <v>139</v>
      </c>
      <c r="D25" s="154">
        <v>4212800</v>
      </c>
      <c r="E25" s="154">
        <f>E27+E28+E29</f>
        <v>3092715.34</v>
      </c>
      <c r="F25" s="154" t="s">
        <v>167</v>
      </c>
      <c r="G25" s="154" t="s">
        <v>167</v>
      </c>
      <c r="H25" s="154">
        <f t="shared" si="0"/>
        <v>3092715.34</v>
      </c>
      <c r="I25" s="154">
        <f t="shared" si="1"/>
        <v>1120084.6600000001</v>
      </c>
      <c r="J25" s="15"/>
    </row>
    <row r="26" spans="1:10" ht="15.95" hidden="1" customHeight="1">
      <c r="A26" s="155"/>
      <c r="B26" s="153"/>
      <c r="C26" s="153" t="s">
        <v>140</v>
      </c>
      <c r="D26" s="154"/>
      <c r="E26" s="154"/>
      <c r="F26" s="154" t="s">
        <v>167</v>
      </c>
      <c r="G26" s="154" t="s">
        <v>167</v>
      </c>
      <c r="H26" s="154">
        <f t="shared" si="0"/>
        <v>0</v>
      </c>
      <c r="I26" s="154">
        <f t="shared" si="1"/>
        <v>0</v>
      </c>
      <c r="J26" s="15"/>
    </row>
    <row r="27" spans="1:10" ht="15.95" customHeight="1">
      <c r="A27" s="155"/>
      <c r="B27" s="153"/>
      <c r="C27" s="153" t="s">
        <v>141</v>
      </c>
      <c r="D27" s="154">
        <v>0</v>
      </c>
      <c r="E27" s="157">
        <v>3089833.77</v>
      </c>
      <c r="F27" s="154" t="s">
        <v>167</v>
      </c>
      <c r="G27" s="154" t="s">
        <v>167</v>
      </c>
      <c r="H27" s="154">
        <f t="shared" si="0"/>
        <v>3089833.77</v>
      </c>
      <c r="I27" s="154">
        <f t="shared" si="1"/>
        <v>-3089833.77</v>
      </c>
      <c r="J27" s="15"/>
    </row>
    <row r="28" spans="1:10" ht="15.95" customHeight="1">
      <c r="A28" s="155"/>
      <c r="B28" s="153"/>
      <c r="C28" s="153" t="s">
        <v>274</v>
      </c>
      <c r="D28" s="154">
        <v>0</v>
      </c>
      <c r="E28" s="157">
        <v>2482.0500000000002</v>
      </c>
      <c r="F28" s="154">
        <v>0</v>
      </c>
      <c r="G28" s="154">
        <v>0</v>
      </c>
      <c r="H28" s="154">
        <f t="shared" si="0"/>
        <v>2482.0500000000002</v>
      </c>
      <c r="I28" s="154">
        <f t="shared" si="1"/>
        <v>-2482.0500000000002</v>
      </c>
      <c r="J28" s="15"/>
    </row>
    <row r="29" spans="1:10" ht="15.95" customHeight="1">
      <c r="A29" s="155"/>
      <c r="B29" s="153"/>
      <c r="C29" s="153" t="s">
        <v>275</v>
      </c>
      <c r="D29" s="154">
        <v>0</v>
      </c>
      <c r="E29" s="157">
        <v>399.52</v>
      </c>
      <c r="F29" s="154">
        <v>0</v>
      </c>
      <c r="G29" s="154">
        <v>0</v>
      </c>
      <c r="H29" s="154">
        <f t="shared" si="0"/>
        <v>399.52</v>
      </c>
      <c r="I29" s="154">
        <f t="shared" si="1"/>
        <v>-399.52</v>
      </c>
      <c r="J29" s="15"/>
    </row>
    <row r="30" spans="1:10" ht="15.95" customHeight="1">
      <c r="A30" s="155"/>
      <c r="B30" s="153"/>
      <c r="C30" s="153" t="s">
        <v>276</v>
      </c>
      <c r="D30" s="154">
        <v>0</v>
      </c>
      <c r="E30" s="157">
        <v>0</v>
      </c>
      <c r="F30" s="154">
        <v>0</v>
      </c>
      <c r="G30" s="154">
        <v>0</v>
      </c>
      <c r="H30" s="154">
        <f t="shared" si="0"/>
        <v>0</v>
      </c>
      <c r="I30" s="154">
        <f t="shared" si="1"/>
        <v>0</v>
      </c>
      <c r="J30" s="15"/>
    </row>
    <row r="31" spans="1:10" ht="15.95" customHeight="1">
      <c r="A31" s="155"/>
      <c r="B31" s="153"/>
      <c r="C31" s="153" t="s">
        <v>142</v>
      </c>
      <c r="D31" s="154">
        <v>0</v>
      </c>
      <c r="E31" s="154">
        <f>E32+E33+E34</f>
        <v>127324.61</v>
      </c>
      <c r="F31" s="154" t="s">
        <v>167</v>
      </c>
      <c r="G31" s="154" t="s">
        <v>167</v>
      </c>
      <c r="H31" s="154">
        <f t="shared" si="0"/>
        <v>127324.61</v>
      </c>
      <c r="I31" s="154">
        <f t="shared" si="1"/>
        <v>-127324.61</v>
      </c>
      <c r="J31" s="15"/>
    </row>
    <row r="32" spans="1:10" ht="15.95" customHeight="1">
      <c r="A32" s="158"/>
      <c r="B32" s="153"/>
      <c r="C32" s="153" t="s">
        <v>143</v>
      </c>
      <c r="D32" s="154">
        <v>0</v>
      </c>
      <c r="E32" s="157">
        <v>127259.69</v>
      </c>
      <c r="F32" s="154" t="s">
        <v>167</v>
      </c>
      <c r="G32" s="154" t="s">
        <v>167</v>
      </c>
      <c r="H32" s="154">
        <f t="shared" si="0"/>
        <v>127259.69</v>
      </c>
      <c r="I32" s="154">
        <f t="shared" si="1"/>
        <v>-127259.69</v>
      </c>
      <c r="J32" s="15"/>
    </row>
    <row r="33" spans="1:10" ht="15.95" customHeight="1">
      <c r="A33" s="158"/>
      <c r="B33" s="153"/>
      <c r="C33" s="153" t="s">
        <v>200</v>
      </c>
      <c r="D33" s="154">
        <v>0</v>
      </c>
      <c r="E33" s="157">
        <v>0</v>
      </c>
      <c r="F33" s="154" t="s">
        <v>167</v>
      </c>
      <c r="G33" s="154" t="s">
        <v>167</v>
      </c>
      <c r="H33" s="154">
        <f t="shared" si="0"/>
        <v>0</v>
      </c>
      <c r="I33" s="154">
        <f t="shared" si="1"/>
        <v>0</v>
      </c>
      <c r="J33" s="15"/>
    </row>
    <row r="34" spans="1:10" ht="15.95" customHeight="1">
      <c r="A34" s="158"/>
      <c r="B34" s="153"/>
      <c r="C34" s="153" t="s">
        <v>144</v>
      </c>
      <c r="D34" s="154">
        <v>0</v>
      </c>
      <c r="E34" s="157">
        <v>64.92</v>
      </c>
      <c r="F34" s="154">
        <v>0</v>
      </c>
      <c r="G34" s="154">
        <v>0</v>
      </c>
      <c r="H34" s="154">
        <f t="shared" si="0"/>
        <v>64.92</v>
      </c>
      <c r="I34" s="154">
        <f t="shared" si="1"/>
        <v>-64.92</v>
      </c>
      <c r="J34" s="15"/>
    </row>
    <row r="35" spans="1:10" ht="15.95" customHeight="1">
      <c r="A35" s="158"/>
      <c r="B35" s="153"/>
      <c r="C35" s="153" t="s">
        <v>145</v>
      </c>
      <c r="D35" s="154">
        <v>0</v>
      </c>
      <c r="E35" s="154">
        <f>E36+E38+E37+E39</f>
        <v>21009.69</v>
      </c>
      <c r="F35" s="154">
        <v>0</v>
      </c>
      <c r="G35" s="154">
        <v>0</v>
      </c>
      <c r="H35" s="154">
        <f t="shared" si="0"/>
        <v>21009.69</v>
      </c>
      <c r="I35" s="154">
        <f t="shared" si="1"/>
        <v>-21009.69</v>
      </c>
      <c r="J35" s="15"/>
    </row>
    <row r="36" spans="1:10" ht="15.95" customHeight="1">
      <c r="A36" s="158"/>
      <c r="B36" s="153"/>
      <c r="C36" s="153" t="s">
        <v>146</v>
      </c>
      <c r="D36" s="154">
        <v>0</v>
      </c>
      <c r="E36" s="157">
        <v>20314.02</v>
      </c>
      <c r="F36" s="154">
        <v>0</v>
      </c>
      <c r="G36" s="154">
        <v>0</v>
      </c>
      <c r="H36" s="154">
        <f t="shared" si="0"/>
        <v>20314.02</v>
      </c>
      <c r="I36" s="154">
        <f t="shared" si="1"/>
        <v>-20314.02</v>
      </c>
      <c r="J36" s="15"/>
    </row>
    <row r="37" spans="1:10" ht="15.95" customHeight="1">
      <c r="A37" s="158"/>
      <c r="B37" s="153"/>
      <c r="C37" s="153" t="s">
        <v>174</v>
      </c>
      <c r="D37" s="154">
        <v>0</v>
      </c>
      <c r="E37" s="157">
        <v>217.92</v>
      </c>
      <c r="F37" s="154">
        <v>0</v>
      </c>
      <c r="G37" s="154">
        <v>0</v>
      </c>
      <c r="H37" s="154">
        <f t="shared" si="0"/>
        <v>217.92</v>
      </c>
      <c r="I37" s="154">
        <f t="shared" si="1"/>
        <v>-217.92</v>
      </c>
      <c r="J37" s="15"/>
    </row>
    <row r="38" spans="1:10" ht="15.95" customHeight="1">
      <c r="A38" s="158"/>
      <c r="B38" s="153"/>
      <c r="C38" s="153" t="s">
        <v>147</v>
      </c>
      <c r="D38" s="154">
        <v>0</v>
      </c>
      <c r="E38" s="157">
        <v>477.75</v>
      </c>
      <c r="F38" s="154">
        <v>0</v>
      </c>
      <c r="G38" s="154">
        <v>0</v>
      </c>
      <c r="H38" s="154">
        <f t="shared" si="0"/>
        <v>477.75</v>
      </c>
      <c r="I38" s="154">
        <f t="shared" si="1"/>
        <v>-477.75</v>
      </c>
      <c r="J38" s="15"/>
    </row>
    <row r="39" spans="1:10" ht="15.95" customHeight="1">
      <c r="A39" s="158"/>
      <c r="B39" s="153"/>
      <c r="C39" s="153" t="s">
        <v>301</v>
      </c>
      <c r="D39" s="154">
        <v>0</v>
      </c>
      <c r="E39" s="157">
        <v>0</v>
      </c>
      <c r="F39" s="154">
        <v>0</v>
      </c>
      <c r="G39" s="154">
        <v>0</v>
      </c>
      <c r="H39" s="154">
        <f t="shared" si="0"/>
        <v>0</v>
      </c>
      <c r="I39" s="154">
        <f t="shared" si="1"/>
        <v>0</v>
      </c>
      <c r="J39" s="15"/>
    </row>
    <row r="40" spans="1:10" ht="15.95" customHeight="1">
      <c r="A40" s="159"/>
      <c r="B40" s="153"/>
      <c r="C40" s="160" t="s">
        <v>148</v>
      </c>
      <c r="D40" s="154">
        <f>D41</f>
        <v>195000</v>
      </c>
      <c r="E40" s="154">
        <f>E41</f>
        <v>607344.03</v>
      </c>
      <c r="F40" s="154" t="s">
        <v>167</v>
      </c>
      <c r="G40" s="154" t="s">
        <v>167</v>
      </c>
      <c r="H40" s="154">
        <f t="shared" si="0"/>
        <v>607344.03</v>
      </c>
      <c r="I40" s="154">
        <f t="shared" si="1"/>
        <v>-412344.03</v>
      </c>
      <c r="J40" s="15"/>
    </row>
    <row r="41" spans="1:10" ht="15.95" customHeight="1">
      <c r="A41" s="156" t="s">
        <v>175</v>
      </c>
      <c r="B41" s="161"/>
      <c r="C41" s="160" t="s">
        <v>149</v>
      </c>
      <c r="D41" s="154">
        <f>D42</f>
        <v>195000</v>
      </c>
      <c r="E41" s="154">
        <f>E42+E46</f>
        <v>607344.03</v>
      </c>
      <c r="F41" s="154" t="s">
        <v>167</v>
      </c>
      <c r="G41" s="154" t="s">
        <v>167</v>
      </c>
      <c r="H41" s="154">
        <f t="shared" si="0"/>
        <v>607344.03</v>
      </c>
      <c r="I41" s="154">
        <f t="shared" si="1"/>
        <v>-412344.03</v>
      </c>
      <c r="J41" s="15"/>
    </row>
    <row r="42" spans="1:10" ht="15.95" customHeight="1">
      <c r="A42" s="159"/>
      <c r="B42" s="161"/>
      <c r="C42" s="160" t="s">
        <v>150</v>
      </c>
      <c r="D42" s="154">
        <v>195000</v>
      </c>
      <c r="E42" s="154">
        <f>E43+E45+E44</f>
        <v>607344.03</v>
      </c>
      <c r="F42" s="154" t="s">
        <v>167</v>
      </c>
      <c r="G42" s="154" t="s">
        <v>167</v>
      </c>
      <c r="H42" s="154">
        <f t="shared" si="0"/>
        <v>607344.03</v>
      </c>
      <c r="I42" s="154">
        <f t="shared" si="1"/>
        <v>-412344.03</v>
      </c>
      <c r="J42" s="15"/>
    </row>
    <row r="43" spans="1:10" ht="15.95" customHeight="1">
      <c r="A43" s="159"/>
      <c r="B43" s="161"/>
      <c r="C43" s="160" t="s">
        <v>151</v>
      </c>
      <c r="D43" s="154">
        <v>0</v>
      </c>
      <c r="E43" s="157">
        <v>606862.64</v>
      </c>
      <c r="F43" s="154">
        <v>0</v>
      </c>
      <c r="G43" s="154">
        <v>0</v>
      </c>
      <c r="H43" s="154">
        <f t="shared" si="0"/>
        <v>606862.64</v>
      </c>
      <c r="I43" s="154">
        <f t="shared" si="1"/>
        <v>-606862.64</v>
      </c>
      <c r="J43" s="15"/>
    </row>
    <row r="44" spans="1:10" ht="15.95" customHeight="1">
      <c r="A44" s="159"/>
      <c r="B44" s="161"/>
      <c r="C44" s="160" t="s">
        <v>199</v>
      </c>
      <c r="D44" s="154">
        <v>0</v>
      </c>
      <c r="E44" s="157">
        <v>481.39</v>
      </c>
      <c r="F44" s="154">
        <v>0</v>
      </c>
      <c r="G44" s="154">
        <v>0</v>
      </c>
      <c r="H44" s="154">
        <f t="shared" si="0"/>
        <v>481.39</v>
      </c>
      <c r="I44" s="154">
        <f t="shared" si="1"/>
        <v>-481.39</v>
      </c>
      <c r="J44" s="15"/>
    </row>
    <row r="45" spans="1:10" ht="15.95" customHeight="1">
      <c r="A45" s="159"/>
      <c r="B45" s="161"/>
      <c r="C45" s="160" t="s">
        <v>277</v>
      </c>
      <c r="D45" s="154">
        <v>0</v>
      </c>
      <c r="E45" s="157">
        <v>0</v>
      </c>
      <c r="F45" s="154">
        <v>0</v>
      </c>
      <c r="G45" s="154">
        <v>0</v>
      </c>
      <c r="H45" s="154">
        <f t="shared" si="0"/>
        <v>0</v>
      </c>
      <c r="I45" s="154">
        <f t="shared" si="1"/>
        <v>0</v>
      </c>
      <c r="J45" s="15"/>
    </row>
    <row r="46" spans="1:10" ht="15.95" customHeight="1">
      <c r="A46" s="159"/>
      <c r="B46" s="161"/>
      <c r="C46" s="160" t="s">
        <v>278</v>
      </c>
      <c r="D46" s="154">
        <f>D47</f>
        <v>0</v>
      </c>
      <c r="E46" s="154">
        <f>E47</f>
        <v>0</v>
      </c>
      <c r="F46" s="154">
        <v>0</v>
      </c>
      <c r="G46" s="154">
        <v>0</v>
      </c>
      <c r="H46" s="154">
        <f t="shared" si="0"/>
        <v>0</v>
      </c>
      <c r="I46" s="154">
        <f t="shared" si="1"/>
        <v>0</v>
      </c>
      <c r="J46" s="15"/>
    </row>
    <row r="47" spans="1:10" ht="15.95" customHeight="1">
      <c r="A47" s="159"/>
      <c r="B47" s="161"/>
      <c r="C47" s="160" t="s">
        <v>279</v>
      </c>
      <c r="D47" s="154">
        <v>0</v>
      </c>
      <c r="E47" s="157">
        <v>0</v>
      </c>
      <c r="F47" s="154">
        <v>0</v>
      </c>
      <c r="G47" s="154">
        <v>0</v>
      </c>
      <c r="H47" s="154">
        <f t="shared" si="0"/>
        <v>0</v>
      </c>
      <c r="I47" s="154">
        <f t="shared" si="1"/>
        <v>0</v>
      </c>
      <c r="J47" s="15"/>
    </row>
    <row r="48" spans="1:10" ht="15.95" customHeight="1">
      <c r="A48" s="159"/>
      <c r="B48" s="161"/>
      <c r="C48" s="160" t="s">
        <v>152</v>
      </c>
      <c r="D48" s="154">
        <f>D49+D54</f>
        <v>6194300</v>
      </c>
      <c r="E48" s="154">
        <f>E49+E54</f>
        <v>6730101</v>
      </c>
      <c r="F48" s="154" t="s">
        <v>167</v>
      </c>
      <c r="G48" s="154" t="s">
        <v>167</v>
      </c>
      <c r="H48" s="154">
        <f t="shared" si="0"/>
        <v>6730101</v>
      </c>
      <c r="I48" s="154">
        <f t="shared" si="1"/>
        <v>-535801</v>
      </c>
      <c r="J48" s="15"/>
    </row>
    <row r="49" spans="1:10" ht="15.95" customHeight="1">
      <c r="A49" s="156" t="s">
        <v>154</v>
      </c>
      <c r="B49" s="161"/>
      <c r="C49" s="160" t="s">
        <v>153</v>
      </c>
      <c r="D49" s="154">
        <f>D50</f>
        <v>877000</v>
      </c>
      <c r="E49" s="154">
        <f>E50</f>
        <v>734544.32000000007</v>
      </c>
      <c r="F49" s="154" t="s">
        <v>167</v>
      </c>
      <c r="G49" s="154" t="s">
        <v>167</v>
      </c>
      <c r="H49" s="154">
        <f t="shared" si="0"/>
        <v>734544.32000000007</v>
      </c>
      <c r="I49" s="154">
        <f t="shared" si="1"/>
        <v>142455.67999999993</v>
      </c>
      <c r="J49" s="15"/>
    </row>
    <row r="50" spans="1:10" ht="15.95" customHeight="1">
      <c r="A50" s="159"/>
      <c r="B50" s="161"/>
      <c r="C50" s="160" t="s">
        <v>155</v>
      </c>
      <c r="D50" s="154">
        <v>877000</v>
      </c>
      <c r="E50" s="154">
        <f>E51+E52+E53</f>
        <v>734544.32000000007</v>
      </c>
      <c r="F50" s="154" t="s">
        <v>167</v>
      </c>
      <c r="G50" s="154" t="s">
        <v>167</v>
      </c>
      <c r="H50" s="154">
        <f t="shared" si="0"/>
        <v>734544.32000000007</v>
      </c>
      <c r="I50" s="154">
        <f t="shared" si="1"/>
        <v>142455.67999999993</v>
      </c>
      <c r="J50" s="15"/>
    </row>
    <row r="51" spans="1:10" ht="15.95" customHeight="1">
      <c r="A51" s="159"/>
      <c r="B51" s="161"/>
      <c r="C51" s="160" t="s">
        <v>156</v>
      </c>
      <c r="D51" s="154">
        <v>0</v>
      </c>
      <c r="E51" s="157">
        <v>729165.92</v>
      </c>
      <c r="F51" s="154" t="s">
        <v>167</v>
      </c>
      <c r="G51" s="154" t="s">
        <v>167</v>
      </c>
      <c r="H51" s="154">
        <f t="shared" si="0"/>
        <v>729165.92</v>
      </c>
      <c r="I51" s="154">
        <f t="shared" si="1"/>
        <v>-729165.92</v>
      </c>
      <c r="J51" s="15"/>
    </row>
    <row r="52" spans="1:10" ht="15.95" customHeight="1">
      <c r="A52" s="159"/>
      <c r="B52" s="161"/>
      <c r="C52" s="160" t="s">
        <v>176</v>
      </c>
      <c r="D52" s="154">
        <v>0</v>
      </c>
      <c r="E52" s="157">
        <v>5378.4</v>
      </c>
      <c r="F52" s="154" t="s">
        <v>167</v>
      </c>
      <c r="G52" s="154" t="s">
        <v>167</v>
      </c>
      <c r="H52" s="154">
        <f t="shared" si="0"/>
        <v>5378.4</v>
      </c>
      <c r="I52" s="154">
        <f t="shared" si="1"/>
        <v>-5378.4</v>
      </c>
      <c r="J52" s="15"/>
    </row>
    <row r="53" spans="1:10" ht="15.95" customHeight="1">
      <c r="A53" s="159"/>
      <c r="B53" s="161"/>
      <c r="C53" s="160" t="s">
        <v>202</v>
      </c>
      <c r="D53" s="154">
        <v>0</v>
      </c>
      <c r="E53" s="157">
        <v>0</v>
      </c>
      <c r="F53" s="154">
        <v>0</v>
      </c>
      <c r="G53" s="154">
        <v>0</v>
      </c>
      <c r="H53" s="154">
        <f t="shared" si="0"/>
        <v>0</v>
      </c>
      <c r="I53" s="154">
        <f t="shared" si="1"/>
        <v>0</v>
      </c>
      <c r="J53" s="15"/>
    </row>
    <row r="54" spans="1:10" ht="15.95" customHeight="1">
      <c r="A54" s="156" t="s">
        <v>177</v>
      </c>
      <c r="B54" s="161"/>
      <c r="C54" s="160" t="s">
        <v>157</v>
      </c>
      <c r="D54" s="154">
        <f>D61+D55</f>
        <v>5317300</v>
      </c>
      <c r="E54" s="154">
        <f>E55+E61</f>
        <v>5995556.6799999997</v>
      </c>
      <c r="F54" s="154" t="s">
        <v>167</v>
      </c>
      <c r="G54" s="154" t="s">
        <v>167</v>
      </c>
      <c r="H54" s="154">
        <f t="shared" si="0"/>
        <v>5995556.6799999997</v>
      </c>
      <c r="I54" s="154">
        <f t="shared" si="1"/>
        <v>-678256.6799999997</v>
      </c>
      <c r="J54" s="15"/>
    </row>
    <row r="55" spans="1:10" ht="15.95" customHeight="1">
      <c r="A55" s="156"/>
      <c r="B55" s="161"/>
      <c r="C55" s="160" t="s">
        <v>280</v>
      </c>
      <c r="D55" s="154">
        <f>D56</f>
        <v>2703900</v>
      </c>
      <c r="E55" s="154">
        <f>E56</f>
        <v>1867015.9</v>
      </c>
      <c r="F55" s="154" t="s">
        <v>167</v>
      </c>
      <c r="G55" s="154" t="s">
        <v>167</v>
      </c>
      <c r="H55" s="154">
        <f t="shared" si="0"/>
        <v>1867015.9</v>
      </c>
      <c r="I55" s="154">
        <f t="shared" si="1"/>
        <v>836884.10000000009</v>
      </c>
      <c r="J55" s="15"/>
    </row>
    <row r="56" spans="1:10" ht="15.95" customHeight="1">
      <c r="A56" s="159" t="s">
        <v>178</v>
      </c>
      <c r="B56" s="161"/>
      <c r="C56" s="160" t="s">
        <v>179</v>
      </c>
      <c r="D56" s="154">
        <f>D57</f>
        <v>2703900</v>
      </c>
      <c r="E56" s="154">
        <f>SUM(E57:E60)</f>
        <v>1867015.9</v>
      </c>
      <c r="F56" s="154" t="s">
        <v>167</v>
      </c>
      <c r="G56" s="154" t="s">
        <v>167</v>
      </c>
      <c r="H56" s="154">
        <f t="shared" si="0"/>
        <v>1867015.9</v>
      </c>
      <c r="I56" s="154">
        <f t="shared" si="1"/>
        <v>836884.10000000009</v>
      </c>
      <c r="J56" s="15"/>
    </row>
    <row r="57" spans="1:10" ht="15.95" customHeight="1">
      <c r="A57" s="156"/>
      <c r="B57" s="161"/>
      <c r="C57" s="160" t="s">
        <v>180</v>
      </c>
      <c r="D57" s="154">
        <v>2703900</v>
      </c>
      <c r="E57" s="157">
        <v>1848791.19</v>
      </c>
      <c r="F57" s="154" t="s">
        <v>167</v>
      </c>
      <c r="G57" s="154" t="s">
        <v>167</v>
      </c>
      <c r="H57" s="154">
        <f t="shared" si="0"/>
        <v>1848791.19</v>
      </c>
      <c r="I57" s="154">
        <f t="shared" si="1"/>
        <v>855108.81</v>
      </c>
      <c r="J57" s="15"/>
    </row>
    <row r="58" spans="1:10" ht="15.95" customHeight="1">
      <c r="A58" s="156"/>
      <c r="B58" s="161"/>
      <c r="C58" s="160" t="s">
        <v>181</v>
      </c>
      <c r="D58" s="154">
        <v>0</v>
      </c>
      <c r="E58" s="157">
        <v>17224.71</v>
      </c>
      <c r="F58" s="154">
        <v>0</v>
      </c>
      <c r="G58" s="154">
        <v>0</v>
      </c>
      <c r="H58" s="154">
        <f t="shared" si="0"/>
        <v>17224.71</v>
      </c>
      <c r="I58" s="154">
        <f t="shared" si="1"/>
        <v>-17224.71</v>
      </c>
      <c r="J58" s="15"/>
    </row>
    <row r="59" spans="1:10" ht="15.95" customHeight="1">
      <c r="A59" s="156"/>
      <c r="B59" s="161"/>
      <c r="C59" s="160" t="s">
        <v>182</v>
      </c>
      <c r="D59" s="154">
        <v>0</v>
      </c>
      <c r="E59" s="157">
        <v>1000</v>
      </c>
      <c r="F59" s="154">
        <v>0</v>
      </c>
      <c r="G59" s="154">
        <v>0</v>
      </c>
      <c r="H59" s="154">
        <f t="shared" si="0"/>
        <v>1000</v>
      </c>
      <c r="I59" s="154">
        <f t="shared" si="1"/>
        <v>-1000</v>
      </c>
      <c r="J59" s="15"/>
    </row>
    <row r="60" spans="1:10" ht="15.95" customHeight="1">
      <c r="A60" s="156"/>
      <c r="B60" s="161"/>
      <c r="C60" s="160" t="s">
        <v>281</v>
      </c>
      <c r="D60" s="154">
        <v>0</v>
      </c>
      <c r="E60" s="157">
        <v>0</v>
      </c>
      <c r="F60" s="154"/>
      <c r="G60" s="154"/>
      <c r="H60" s="154">
        <f t="shared" si="0"/>
        <v>0</v>
      </c>
      <c r="I60" s="154">
        <f t="shared" si="1"/>
        <v>0</v>
      </c>
      <c r="J60" s="15"/>
    </row>
    <row r="61" spans="1:10" ht="15.95" customHeight="1">
      <c r="A61" s="156"/>
      <c r="B61" s="161"/>
      <c r="C61" s="160" t="s">
        <v>183</v>
      </c>
      <c r="D61" s="154">
        <f>D62</f>
        <v>2613400</v>
      </c>
      <c r="E61" s="154">
        <f>E62</f>
        <v>4128540.7800000003</v>
      </c>
      <c r="F61" s="154" t="s">
        <v>167</v>
      </c>
      <c r="G61" s="154" t="s">
        <v>167</v>
      </c>
      <c r="H61" s="154">
        <f t="shared" si="0"/>
        <v>4128540.7800000003</v>
      </c>
      <c r="I61" s="154">
        <f t="shared" si="1"/>
        <v>-1515140.7800000003</v>
      </c>
      <c r="J61" s="15"/>
    </row>
    <row r="62" spans="1:10" ht="15.95" customHeight="1">
      <c r="A62" s="159" t="s">
        <v>184</v>
      </c>
      <c r="B62" s="161"/>
      <c r="C62" s="160" t="s">
        <v>317</v>
      </c>
      <c r="D62" s="154">
        <v>2613400</v>
      </c>
      <c r="E62" s="154">
        <f>E63+E64+E65</f>
        <v>4128540.7800000003</v>
      </c>
      <c r="F62" s="154" t="s">
        <v>167</v>
      </c>
      <c r="G62" s="154" t="s">
        <v>167</v>
      </c>
      <c r="H62" s="154">
        <f t="shared" si="0"/>
        <v>4128540.7800000003</v>
      </c>
      <c r="I62" s="154">
        <f t="shared" si="1"/>
        <v>-1515140.7800000003</v>
      </c>
      <c r="J62" s="15"/>
    </row>
    <row r="63" spans="1:10" ht="24.75" customHeight="1">
      <c r="A63" s="162"/>
      <c r="B63" s="161"/>
      <c r="C63" s="160" t="s">
        <v>185</v>
      </c>
      <c r="D63" s="154">
        <v>0</v>
      </c>
      <c r="E63" s="157">
        <v>4090556.85</v>
      </c>
      <c r="F63" s="154" t="s">
        <v>167</v>
      </c>
      <c r="G63" s="154" t="s">
        <v>167</v>
      </c>
      <c r="H63" s="154">
        <f t="shared" si="0"/>
        <v>4090556.85</v>
      </c>
      <c r="I63" s="154">
        <f t="shared" si="1"/>
        <v>-4090556.85</v>
      </c>
      <c r="J63" s="15"/>
    </row>
    <row r="64" spans="1:10" ht="15.95" customHeight="1">
      <c r="A64" s="159"/>
      <c r="B64" s="161"/>
      <c r="C64" s="160" t="s">
        <v>186</v>
      </c>
      <c r="D64" s="154">
        <v>0</v>
      </c>
      <c r="E64" s="157">
        <v>37983.93</v>
      </c>
      <c r="F64" s="154" t="s">
        <v>167</v>
      </c>
      <c r="G64" s="154" t="s">
        <v>167</v>
      </c>
      <c r="H64" s="154">
        <f t="shared" si="0"/>
        <v>37983.93</v>
      </c>
      <c r="I64" s="154">
        <f t="shared" si="1"/>
        <v>-37983.93</v>
      </c>
      <c r="J64" s="15"/>
    </row>
    <row r="65" spans="1:10" ht="15.95" customHeight="1">
      <c r="A65" s="159"/>
      <c r="B65" s="161"/>
      <c r="C65" s="160" t="s">
        <v>187</v>
      </c>
      <c r="D65" s="154">
        <v>0</v>
      </c>
      <c r="E65" s="157">
        <v>0</v>
      </c>
      <c r="F65" s="154" t="s">
        <v>167</v>
      </c>
      <c r="G65" s="154" t="s">
        <v>167</v>
      </c>
      <c r="H65" s="154">
        <f t="shared" si="0"/>
        <v>0</v>
      </c>
      <c r="I65" s="154">
        <f t="shared" si="1"/>
        <v>0</v>
      </c>
      <c r="J65" s="15"/>
    </row>
    <row r="66" spans="1:10" ht="15.95" customHeight="1">
      <c r="A66" s="156" t="s">
        <v>188</v>
      </c>
      <c r="B66" s="161"/>
      <c r="C66" s="160" t="s">
        <v>158</v>
      </c>
      <c r="D66" s="154">
        <f>D67</f>
        <v>67000</v>
      </c>
      <c r="E66" s="154">
        <f>E67</f>
        <v>22000</v>
      </c>
      <c r="F66" s="154" t="s">
        <v>167</v>
      </c>
      <c r="G66" s="154" t="s">
        <v>167</v>
      </c>
      <c r="H66" s="154">
        <f t="shared" si="0"/>
        <v>22000</v>
      </c>
      <c r="I66" s="154">
        <f t="shared" si="1"/>
        <v>45000</v>
      </c>
      <c r="J66" s="15"/>
    </row>
    <row r="67" spans="1:10" ht="15.95" customHeight="1">
      <c r="A67" s="159"/>
      <c r="B67" s="161"/>
      <c r="C67" s="160" t="s">
        <v>159</v>
      </c>
      <c r="D67" s="154">
        <f>D68</f>
        <v>67000</v>
      </c>
      <c r="E67" s="154">
        <f>E68</f>
        <v>22000</v>
      </c>
      <c r="F67" s="154" t="s">
        <v>167</v>
      </c>
      <c r="G67" s="154" t="s">
        <v>167</v>
      </c>
      <c r="H67" s="154">
        <f t="shared" si="0"/>
        <v>22000</v>
      </c>
      <c r="I67" s="154">
        <f t="shared" si="1"/>
        <v>45000</v>
      </c>
      <c r="J67" s="15"/>
    </row>
    <row r="68" spans="1:10" ht="15.95" customHeight="1">
      <c r="A68" s="159"/>
      <c r="B68" s="161"/>
      <c r="C68" s="160" t="s">
        <v>160</v>
      </c>
      <c r="D68" s="154">
        <v>67000</v>
      </c>
      <c r="E68" s="154">
        <f>E69</f>
        <v>22000</v>
      </c>
      <c r="F68" s="154" t="s">
        <v>167</v>
      </c>
      <c r="G68" s="154" t="s">
        <v>167</v>
      </c>
      <c r="H68" s="154">
        <f t="shared" si="0"/>
        <v>22000</v>
      </c>
      <c r="I68" s="154">
        <f t="shared" si="1"/>
        <v>45000</v>
      </c>
      <c r="J68" s="15"/>
    </row>
    <row r="69" spans="1:10" ht="15.95" customHeight="1">
      <c r="A69" s="159"/>
      <c r="B69" s="161"/>
      <c r="C69" s="160" t="s">
        <v>161</v>
      </c>
      <c r="D69" s="154">
        <v>0</v>
      </c>
      <c r="E69" s="157">
        <v>22000</v>
      </c>
      <c r="F69" s="154" t="s">
        <v>167</v>
      </c>
      <c r="G69" s="154" t="s">
        <v>167</v>
      </c>
      <c r="H69" s="154">
        <f t="shared" si="0"/>
        <v>22000</v>
      </c>
      <c r="I69" s="154">
        <f t="shared" si="1"/>
        <v>-22000</v>
      </c>
      <c r="J69" s="15"/>
    </row>
    <row r="70" spans="1:10" ht="39" customHeight="1">
      <c r="A70" s="156" t="s">
        <v>189</v>
      </c>
      <c r="B70" s="161"/>
      <c r="C70" s="160" t="s">
        <v>190</v>
      </c>
      <c r="D70" s="154">
        <f t="shared" ref="D70:E72" si="2">D71</f>
        <v>0</v>
      </c>
      <c r="E70" s="154">
        <f t="shared" si="2"/>
        <v>0</v>
      </c>
      <c r="F70" s="154" t="s">
        <v>167</v>
      </c>
      <c r="G70" s="154" t="s">
        <v>167</v>
      </c>
      <c r="H70" s="154">
        <f t="shared" si="0"/>
        <v>0</v>
      </c>
      <c r="I70" s="154">
        <f t="shared" si="1"/>
        <v>0</v>
      </c>
      <c r="J70" s="15"/>
    </row>
    <row r="71" spans="1:10" ht="15.95" customHeight="1">
      <c r="A71" s="156"/>
      <c r="B71" s="161"/>
      <c r="C71" s="160" t="s">
        <v>191</v>
      </c>
      <c r="D71" s="154">
        <f t="shared" si="2"/>
        <v>0</v>
      </c>
      <c r="E71" s="154">
        <f t="shared" si="2"/>
        <v>0</v>
      </c>
      <c r="F71" s="154" t="s">
        <v>167</v>
      </c>
      <c r="G71" s="154" t="s">
        <v>167</v>
      </c>
      <c r="H71" s="154">
        <f t="shared" si="0"/>
        <v>0</v>
      </c>
      <c r="I71" s="154">
        <f t="shared" si="1"/>
        <v>0</v>
      </c>
      <c r="J71" s="15"/>
    </row>
    <row r="72" spans="1:10" ht="15.95" customHeight="1">
      <c r="A72" s="156"/>
      <c r="B72" s="161"/>
      <c r="C72" s="160" t="s">
        <v>192</v>
      </c>
      <c r="D72" s="154">
        <f t="shared" si="2"/>
        <v>0</v>
      </c>
      <c r="E72" s="154">
        <f t="shared" si="2"/>
        <v>0</v>
      </c>
      <c r="F72" s="154" t="s">
        <v>167</v>
      </c>
      <c r="G72" s="154" t="s">
        <v>167</v>
      </c>
      <c r="H72" s="154">
        <f t="shared" si="0"/>
        <v>0</v>
      </c>
      <c r="I72" s="154">
        <f t="shared" si="1"/>
        <v>0</v>
      </c>
      <c r="J72" s="15"/>
    </row>
    <row r="73" spans="1:10" ht="15.95" customHeight="1">
      <c r="A73" s="156"/>
      <c r="B73" s="161"/>
      <c r="C73" s="160" t="s">
        <v>193</v>
      </c>
      <c r="D73" s="154">
        <v>0</v>
      </c>
      <c r="E73" s="157">
        <v>0</v>
      </c>
      <c r="F73" s="154" t="s">
        <v>167</v>
      </c>
      <c r="G73" s="154" t="s">
        <v>167</v>
      </c>
      <c r="H73" s="154">
        <f t="shared" si="0"/>
        <v>0</v>
      </c>
      <c r="I73" s="154">
        <f t="shared" si="1"/>
        <v>0</v>
      </c>
      <c r="J73" s="15"/>
    </row>
    <row r="74" spans="1:10" ht="15.95" customHeight="1">
      <c r="A74" s="156"/>
      <c r="B74" s="161"/>
      <c r="C74" s="160" t="s">
        <v>162</v>
      </c>
      <c r="D74" s="154">
        <f t="shared" ref="D74:E76" si="3">D75</f>
        <v>595700</v>
      </c>
      <c r="E74" s="154">
        <f t="shared" si="3"/>
        <v>515876.14</v>
      </c>
      <c r="F74" s="154" t="s">
        <v>167</v>
      </c>
      <c r="G74" s="154" t="s">
        <v>167</v>
      </c>
      <c r="H74" s="154">
        <f t="shared" si="0"/>
        <v>515876.14</v>
      </c>
      <c r="I74" s="154">
        <f t="shared" si="1"/>
        <v>79823.859999999986</v>
      </c>
      <c r="J74" s="15"/>
    </row>
    <row r="75" spans="1:10" ht="15.95" customHeight="1">
      <c r="A75" s="156" t="s">
        <v>194</v>
      </c>
      <c r="B75" s="161"/>
      <c r="C75" s="163" t="s">
        <v>163</v>
      </c>
      <c r="D75" s="154">
        <f t="shared" si="3"/>
        <v>595700</v>
      </c>
      <c r="E75" s="164">
        <f t="shared" si="3"/>
        <v>515876.14</v>
      </c>
      <c r="F75" s="154" t="s">
        <v>167</v>
      </c>
      <c r="G75" s="154" t="s">
        <v>167</v>
      </c>
      <c r="H75" s="154">
        <f t="shared" si="0"/>
        <v>515876.14</v>
      </c>
      <c r="I75" s="154">
        <f t="shared" si="1"/>
        <v>79823.859999999986</v>
      </c>
      <c r="J75" s="15"/>
    </row>
    <row r="76" spans="1:10" ht="15.95" customHeight="1">
      <c r="A76" s="156"/>
      <c r="B76" s="161"/>
      <c r="C76" s="163" t="s">
        <v>195</v>
      </c>
      <c r="D76" s="154">
        <f t="shared" si="3"/>
        <v>595700</v>
      </c>
      <c r="E76" s="164">
        <f t="shared" si="3"/>
        <v>515876.14</v>
      </c>
      <c r="F76" s="154" t="s">
        <v>167</v>
      </c>
      <c r="G76" s="154" t="s">
        <v>167</v>
      </c>
      <c r="H76" s="154">
        <f t="shared" si="0"/>
        <v>515876.14</v>
      </c>
      <c r="I76" s="154">
        <f t="shared" si="1"/>
        <v>79823.859999999986</v>
      </c>
      <c r="J76" s="15"/>
    </row>
    <row r="77" spans="1:10" ht="15.95" customHeight="1">
      <c r="A77" s="156"/>
      <c r="B77" s="161"/>
      <c r="C77" s="163" t="s">
        <v>169</v>
      </c>
      <c r="D77" s="154">
        <v>595700</v>
      </c>
      <c r="E77" s="165">
        <v>515876.14</v>
      </c>
      <c r="F77" s="154" t="s">
        <v>167</v>
      </c>
      <c r="G77" s="154" t="s">
        <v>167</v>
      </c>
      <c r="H77" s="154">
        <f t="shared" si="0"/>
        <v>515876.14</v>
      </c>
      <c r="I77" s="154">
        <f t="shared" si="1"/>
        <v>79823.859999999986</v>
      </c>
      <c r="J77" s="15"/>
    </row>
    <row r="78" spans="1:10" ht="15.95" customHeight="1">
      <c r="A78" s="156"/>
      <c r="B78" s="161"/>
      <c r="C78" s="163" t="s">
        <v>203</v>
      </c>
      <c r="D78" s="164">
        <f>D79</f>
        <v>0</v>
      </c>
      <c r="E78" s="164">
        <f>E79</f>
        <v>6579.07</v>
      </c>
      <c r="F78" s="154" t="s">
        <v>167</v>
      </c>
      <c r="G78" s="154" t="s">
        <v>167</v>
      </c>
      <c r="H78" s="154">
        <f t="shared" si="0"/>
        <v>6579.07</v>
      </c>
      <c r="I78" s="154">
        <f t="shared" si="1"/>
        <v>-6579.07</v>
      </c>
      <c r="J78" s="15"/>
    </row>
    <row r="79" spans="1:10" ht="15.95" customHeight="1">
      <c r="A79" s="156"/>
      <c r="B79" s="161"/>
      <c r="C79" s="163" t="s">
        <v>204</v>
      </c>
      <c r="D79" s="164">
        <f>D80</f>
        <v>0</v>
      </c>
      <c r="E79" s="164">
        <f>E80</f>
        <v>6579.07</v>
      </c>
      <c r="F79" s="154" t="s">
        <v>167</v>
      </c>
      <c r="G79" s="154" t="s">
        <v>167</v>
      </c>
      <c r="H79" s="154">
        <f t="shared" si="0"/>
        <v>6579.07</v>
      </c>
      <c r="I79" s="154">
        <f t="shared" si="1"/>
        <v>-6579.07</v>
      </c>
      <c r="J79" s="15"/>
    </row>
    <row r="80" spans="1:10" ht="15.95" customHeight="1">
      <c r="A80" s="156"/>
      <c r="B80" s="161"/>
      <c r="C80" s="163" t="s">
        <v>205</v>
      </c>
      <c r="D80" s="164">
        <v>0</v>
      </c>
      <c r="E80" s="165">
        <v>6579.07</v>
      </c>
      <c r="F80" s="154" t="s">
        <v>167</v>
      </c>
      <c r="G80" s="154" t="s">
        <v>167</v>
      </c>
      <c r="H80" s="154">
        <f t="shared" si="0"/>
        <v>6579.07</v>
      </c>
      <c r="I80" s="154">
        <f t="shared" si="1"/>
        <v>-6579.07</v>
      </c>
      <c r="J80" s="15"/>
    </row>
    <row r="81" spans="1:10" ht="15.95" customHeight="1">
      <c r="A81" s="156" t="s">
        <v>282</v>
      </c>
      <c r="B81" s="161"/>
      <c r="C81" s="163" t="s">
        <v>283</v>
      </c>
      <c r="D81" s="164">
        <f t="shared" ref="D81:E83" si="4">D82</f>
        <v>0</v>
      </c>
      <c r="E81" s="164">
        <f t="shared" si="4"/>
        <v>144802.4</v>
      </c>
      <c r="F81" s="154" t="s">
        <v>167</v>
      </c>
      <c r="G81" s="154" t="s">
        <v>167</v>
      </c>
      <c r="H81" s="154">
        <f t="shared" si="0"/>
        <v>144802.4</v>
      </c>
      <c r="I81" s="154">
        <f t="shared" si="1"/>
        <v>-144802.4</v>
      </c>
      <c r="J81" s="15"/>
    </row>
    <row r="82" spans="1:10" ht="15.95" customHeight="1">
      <c r="A82" s="159"/>
      <c r="B82" s="161"/>
      <c r="C82" s="163" t="s">
        <v>284</v>
      </c>
      <c r="D82" s="164">
        <f t="shared" si="4"/>
        <v>0</v>
      </c>
      <c r="E82" s="164">
        <f t="shared" si="4"/>
        <v>144802.4</v>
      </c>
      <c r="F82" s="154" t="s">
        <v>167</v>
      </c>
      <c r="G82" s="154" t="s">
        <v>167</v>
      </c>
      <c r="H82" s="154">
        <f t="shared" si="0"/>
        <v>144802.4</v>
      </c>
      <c r="I82" s="154">
        <f t="shared" si="1"/>
        <v>-144802.4</v>
      </c>
      <c r="J82" s="15"/>
    </row>
    <row r="83" spans="1:10" ht="15.95" customHeight="1">
      <c r="A83" s="159"/>
      <c r="B83" s="161"/>
      <c r="C83" s="163" t="s">
        <v>285</v>
      </c>
      <c r="D83" s="164">
        <f t="shared" si="4"/>
        <v>0</v>
      </c>
      <c r="E83" s="164">
        <f t="shared" si="4"/>
        <v>144802.4</v>
      </c>
      <c r="F83" s="154" t="s">
        <v>167</v>
      </c>
      <c r="G83" s="154" t="s">
        <v>167</v>
      </c>
      <c r="H83" s="154">
        <f t="shared" si="0"/>
        <v>144802.4</v>
      </c>
      <c r="I83" s="154">
        <f t="shared" si="1"/>
        <v>-144802.4</v>
      </c>
      <c r="J83" s="15"/>
    </row>
    <row r="84" spans="1:10" ht="15.95" customHeight="1">
      <c r="A84" s="159"/>
      <c r="B84" s="161"/>
      <c r="C84" s="163" t="s">
        <v>286</v>
      </c>
      <c r="D84" s="164">
        <v>0</v>
      </c>
      <c r="E84" s="165">
        <v>144802.4</v>
      </c>
      <c r="F84" s="154" t="s">
        <v>167</v>
      </c>
      <c r="G84" s="154" t="s">
        <v>167</v>
      </c>
      <c r="H84" s="154">
        <f t="shared" si="0"/>
        <v>144802.4</v>
      </c>
      <c r="I84" s="154">
        <f t="shared" si="1"/>
        <v>-144802.4</v>
      </c>
      <c r="J84" s="15"/>
    </row>
    <row r="85" spans="1:10" ht="15.95" customHeight="1">
      <c r="A85" s="156" t="s">
        <v>164</v>
      </c>
      <c r="B85" s="161"/>
      <c r="C85" s="163" t="s">
        <v>165</v>
      </c>
      <c r="D85" s="164">
        <v>1600</v>
      </c>
      <c r="E85" s="164">
        <f>E89</f>
        <v>10000</v>
      </c>
      <c r="F85" s="154" t="s">
        <v>167</v>
      </c>
      <c r="G85" s="154" t="s">
        <v>167</v>
      </c>
      <c r="H85" s="154">
        <f t="shared" ref="H85:H111" si="5">E85</f>
        <v>10000</v>
      </c>
      <c r="I85" s="154">
        <f t="shared" ref="I85:I111" si="6">D85-H85</f>
        <v>-8400</v>
      </c>
      <c r="J85" s="15"/>
    </row>
    <row r="86" spans="1:10" ht="15.95" customHeight="1">
      <c r="A86" s="166"/>
      <c r="B86" s="161"/>
      <c r="C86" s="163" t="s">
        <v>328</v>
      </c>
      <c r="D86" s="164">
        <f>D87</f>
        <v>0</v>
      </c>
      <c r="E86" s="164">
        <f>E87</f>
        <v>0</v>
      </c>
      <c r="F86" s="154" t="s">
        <v>167</v>
      </c>
      <c r="G86" s="154" t="s">
        <v>167</v>
      </c>
      <c r="H86" s="154">
        <f t="shared" si="5"/>
        <v>0</v>
      </c>
      <c r="I86" s="154">
        <f t="shared" si="6"/>
        <v>0</v>
      </c>
      <c r="J86" s="15"/>
    </row>
    <row r="87" spans="1:10" ht="15.95" customHeight="1">
      <c r="A87" s="166"/>
      <c r="B87" s="161"/>
      <c r="C87" s="163" t="s">
        <v>327</v>
      </c>
      <c r="D87" s="196">
        <v>0</v>
      </c>
      <c r="E87" s="164">
        <v>0</v>
      </c>
      <c r="F87" s="154" t="s">
        <v>167</v>
      </c>
      <c r="G87" s="154" t="s">
        <v>167</v>
      </c>
      <c r="H87" s="154">
        <f t="shared" si="5"/>
        <v>0</v>
      </c>
      <c r="I87" s="154">
        <f t="shared" si="6"/>
        <v>0</v>
      </c>
      <c r="J87" s="15"/>
    </row>
    <row r="88" spans="1:10" ht="15.95" customHeight="1">
      <c r="A88" s="166"/>
      <c r="B88" s="161"/>
      <c r="C88" s="163" t="s">
        <v>340</v>
      </c>
      <c r="D88" s="196">
        <v>1600</v>
      </c>
      <c r="E88" s="164">
        <f>E90</f>
        <v>10000</v>
      </c>
      <c r="F88" s="154" t="s">
        <v>339</v>
      </c>
      <c r="G88" s="154" t="s">
        <v>339</v>
      </c>
      <c r="H88" s="154">
        <f t="shared" si="5"/>
        <v>10000</v>
      </c>
      <c r="I88" s="154">
        <f t="shared" si="6"/>
        <v>-8400</v>
      </c>
      <c r="J88" s="15"/>
    </row>
    <row r="89" spans="1:10" ht="15.95" customHeight="1">
      <c r="A89" s="166"/>
      <c r="B89" s="161"/>
      <c r="C89" s="163" t="s">
        <v>338</v>
      </c>
      <c r="D89" s="196">
        <v>1600</v>
      </c>
      <c r="E89" s="164">
        <v>10000</v>
      </c>
      <c r="F89" s="154">
        <v>0</v>
      </c>
      <c r="G89" s="154">
        <v>0</v>
      </c>
      <c r="H89" s="154">
        <f t="shared" si="5"/>
        <v>10000</v>
      </c>
      <c r="I89" s="154">
        <f t="shared" si="6"/>
        <v>-8400</v>
      </c>
      <c r="J89" s="15"/>
    </row>
    <row r="90" spans="1:10" ht="15.95" customHeight="1">
      <c r="A90" s="166"/>
      <c r="B90" s="161"/>
      <c r="C90" s="163" t="s">
        <v>326</v>
      </c>
      <c r="D90" s="196">
        <v>1600</v>
      </c>
      <c r="E90" s="195">
        <f>E89</f>
        <v>10000</v>
      </c>
      <c r="F90" s="154">
        <v>0</v>
      </c>
      <c r="G90" s="154">
        <v>0</v>
      </c>
      <c r="H90" s="154">
        <f t="shared" si="5"/>
        <v>10000</v>
      </c>
      <c r="I90" s="154">
        <f t="shared" si="6"/>
        <v>-8400</v>
      </c>
      <c r="J90" s="15"/>
    </row>
    <row r="91" spans="1:10" ht="15.95" customHeight="1">
      <c r="A91" s="166"/>
      <c r="B91" s="161"/>
      <c r="C91" s="163" t="s">
        <v>287</v>
      </c>
      <c r="D91" s="164">
        <v>0</v>
      </c>
      <c r="E91" s="164">
        <f>E92</f>
        <v>0</v>
      </c>
      <c r="F91" s="154">
        <v>0</v>
      </c>
      <c r="G91" s="154">
        <v>0</v>
      </c>
      <c r="H91" s="154">
        <f t="shared" si="5"/>
        <v>0</v>
      </c>
      <c r="I91" s="154">
        <f t="shared" si="6"/>
        <v>0</v>
      </c>
      <c r="J91" s="15"/>
    </row>
    <row r="92" spans="1:10" ht="15.95" customHeight="1">
      <c r="A92" s="166"/>
      <c r="B92" s="161"/>
      <c r="C92" s="167" t="s">
        <v>288</v>
      </c>
      <c r="D92" s="164">
        <v>0</v>
      </c>
      <c r="E92" s="164">
        <f>E93</f>
        <v>0</v>
      </c>
      <c r="F92" s="154">
        <v>0</v>
      </c>
      <c r="G92" s="154">
        <v>0</v>
      </c>
      <c r="H92" s="154">
        <f t="shared" si="5"/>
        <v>0</v>
      </c>
      <c r="I92" s="154">
        <f t="shared" si="6"/>
        <v>0</v>
      </c>
      <c r="J92" s="15"/>
    </row>
    <row r="93" spans="1:10" ht="15.95" customHeight="1">
      <c r="A93" s="166"/>
      <c r="B93" s="161"/>
      <c r="C93" s="163" t="s">
        <v>289</v>
      </c>
      <c r="D93" s="164">
        <v>0</v>
      </c>
      <c r="E93" s="164">
        <v>0</v>
      </c>
      <c r="F93" s="154">
        <v>0</v>
      </c>
      <c r="G93" s="154">
        <v>0</v>
      </c>
      <c r="H93" s="154">
        <f t="shared" si="5"/>
        <v>0</v>
      </c>
      <c r="I93" s="154">
        <f t="shared" si="6"/>
        <v>0</v>
      </c>
      <c r="J93" s="15"/>
    </row>
    <row r="94" spans="1:10" ht="15.95" customHeight="1">
      <c r="A94" s="159"/>
      <c r="B94" s="161"/>
      <c r="C94" s="163" t="s">
        <v>196</v>
      </c>
      <c r="D94" s="164">
        <f>D96+D99+D103</f>
        <v>6308226.54</v>
      </c>
      <c r="E94" s="196">
        <f>E95</f>
        <v>6066885.6099999994</v>
      </c>
      <c r="F94" s="154">
        <v>0</v>
      </c>
      <c r="G94" s="154">
        <v>0</v>
      </c>
      <c r="H94" s="154">
        <f t="shared" si="5"/>
        <v>6066885.6099999994</v>
      </c>
      <c r="I94" s="154">
        <f t="shared" si="6"/>
        <v>241340.93000000063</v>
      </c>
      <c r="J94" s="15"/>
    </row>
    <row r="95" spans="1:10" ht="15.95" customHeight="1">
      <c r="A95" s="159"/>
      <c r="B95" s="161"/>
      <c r="C95" s="163" t="s">
        <v>166</v>
      </c>
      <c r="D95" s="164">
        <f>D94</f>
        <v>6308226.54</v>
      </c>
      <c r="E95" s="164">
        <f>E96+E99+E103</f>
        <v>6066885.6099999994</v>
      </c>
      <c r="F95" s="154" t="s">
        <v>167</v>
      </c>
      <c r="G95" s="154" t="s">
        <v>290</v>
      </c>
      <c r="H95" s="154">
        <f t="shared" si="5"/>
        <v>6066885.6099999994</v>
      </c>
      <c r="I95" s="154">
        <f t="shared" si="6"/>
        <v>241340.93000000063</v>
      </c>
      <c r="J95" s="15"/>
    </row>
    <row r="96" spans="1:10" ht="15.95" customHeight="1">
      <c r="A96" s="159"/>
      <c r="B96" s="161"/>
      <c r="C96" s="163" t="s">
        <v>316</v>
      </c>
      <c r="D96" s="164">
        <f>D97</f>
        <v>3386900</v>
      </c>
      <c r="E96" s="164">
        <f>E97</f>
        <v>3330600</v>
      </c>
      <c r="F96" s="154" t="s">
        <v>167</v>
      </c>
      <c r="G96" s="154">
        <v>0</v>
      </c>
      <c r="H96" s="154">
        <f t="shared" si="5"/>
        <v>3330600</v>
      </c>
      <c r="I96" s="154">
        <f t="shared" si="6"/>
        <v>56300</v>
      </c>
      <c r="J96" s="15"/>
    </row>
    <row r="97" spans="1:10" ht="15.95" customHeight="1">
      <c r="A97" s="159"/>
      <c r="B97" s="161"/>
      <c r="C97" s="163" t="s">
        <v>315</v>
      </c>
      <c r="D97" s="164">
        <f>D98</f>
        <v>3386900</v>
      </c>
      <c r="E97" s="164">
        <f>E98</f>
        <v>3330600</v>
      </c>
      <c r="F97" s="154" t="s">
        <v>167</v>
      </c>
      <c r="G97" s="154">
        <v>0</v>
      </c>
      <c r="H97" s="154">
        <f t="shared" si="5"/>
        <v>3330600</v>
      </c>
      <c r="I97" s="154">
        <f t="shared" si="6"/>
        <v>56300</v>
      </c>
      <c r="J97" s="15"/>
    </row>
    <row r="98" spans="1:10" ht="25.5" customHeight="1">
      <c r="A98" s="156" t="s">
        <v>168</v>
      </c>
      <c r="B98" s="161"/>
      <c r="C98" s="163" t="s">
        <v>314</v>
      </c>
      <c r="D98" s="164">
        <v>3386900</v>
      </c>
      <c r="E98" s="165">
        <v>3330600</v>
      </c>
      <c r="F98" s="154" t="s">
        <v>167</v>
      </c>
      <c r="G98" s="154">
        <v>0</v>
      </c>
      <c r="H98" s="154">
        <f t="shared" si="5"/>
        <v>3330600</v>
      </c>
      <c r="I98" s="154">
        <f t="shared" si="6"/>
        <v>56300</v>
      </c>
      <c r="J98" s="15"/>
    </row>
    <row r="99" spans="1:10" ht="15.95" customHeight="1">
      <c r="A99" s="156"/>
      <c r="B99" s="161"/>
      <c r="C99" s="163" t="s">
        <v>313</v>
      </c>
      <c r="D99" s="164">
        <f>D100+D102</f>
        <v>462500</v>
      </c>
      <c r="E99" s="164">
        <f>E100+E102</f>
        <v>345912.48</v>
      </c>
      <c r="F99" s="154" t="s">
        <v>167</v>
      </c>
      <c r="G99" s="154" t="s">
        <v>167</v>
      </c>
      <c r="H99" s="154">
        <f t="shared" si="5"/>
        <v>345912.48</v>
      </c>
      <c r="I99" s="154">
        <f t="shared" si="6"/>
        <v>116587.52000000002</v>
      </c>
      <c r="J99" s="15"/>
    </row>
    <row r="100" spans="1:10" ht="15.95" customHeight="1">
      <c r="A100" s="156"/>
      <c r="B100" s="161"/>
      <c r="C100" s="163" t="s">
        <v>312</v>
      </c>
      <c r="D100" s="164">
        <v>462300</v>
      </c>
      <c r="E100" s="164">
        <f>E101</f>
        <v>345712.48</v>
      </c>
      <c r="F100" s="154" t="s">
        <v>167</v>
      </c>
      <c r="G100" s="154" t="s">
        <v>167</v>
      </c>
      <c r="H100" s="154">
        <f t="shared" si="5"/>
        <v>345712.48</v>
      </c>
      <c r="I100" s="154">
        <f t="shared" si="6"/>
        <v>116587.52000000002</v>
      </c>
      <c r="J100" s="15"/>
    </row>
    <row r="101" spans="1:10" ht="33" customHeight="1">
      <c r="A101" s="168" t="s">
        <v>197</v>
      </c>
      <c r="B101" s="161"/>
      <c r="C101" s="163" t="s">
        <v>311</v>
      </c>
      <c r="D101" s="164">
        <v>462300</v>
      </c>
      <c r="E101" s="165">
        <v>345712.48</v>
      </c>
      <c r="F101" s="154" t="s">
        <v>167</v>
      </c>
      <c r="G101" s="154" t="s">
        <v>167</v>
      </c>
      <c r="H101" s="154">
        <f t="shared" si="5"/>
        <v>345712.48</v>
      </c>
      <c r="I101" s="154">
        <f t="shared" si="6"/>
        <v>116587.52000000002</v>
      </c>
      <c r="J101" s="15"/>
    </row>
    <row r="102" spans="1:10" ht="36.75" customHeight="1">
      <c r="A102" s="169" t="s">
        <v>198</v>
      </c>
      <c r="B102" s="161"/>
      <c r="C102" s="163" t="s">
        <v>310</v>
      </c>
      <c r="D102" s="164">
        <v>200</v>
      </c>
      <c r="E102" s="165">
        <v>200</v>
      </c>
      <c r="F102" s="154" t="s">
        <v>167</v>
      </c>
      <c r="G102" s="154" t="s">
        <v>167</v>
      </c>
      <c r="H102" s="154">
        <f t="shared" si="5"/>
        <v>200</v>
      </c>
      <c r="I102" s="154">
        <f t="shared" si="6"/>
        <v>0</v>
      </c>
      <c r="J102" s="15"/>
    </row>
    <row r="103" spans="1:10" ht="15.95" customHeight="1">
      <c r="A103" s="169"/>
      <c r="B103" s="161"/>
      <c r="C103" s="163" t="s">
        <v>309</v>
      </c>
      <c r="D103" s="164">
        <f>D105+D108</f>
        <v>2458826.54</v>
      </c>
      <c r="E103" s="164">
        <f>E105+E107+E109</f>
        <v>2390373.13</v>
      </c>
      <c r="F103" s="154">
        <v>0</v>
      </c>
      <c r="G103" s="154">
        <v>0</v>
      </c>
      <c r="H103" s="154">
        <f t="shared" si="5"/>
        <v>2390373.13</v>
      </c>
      <c r="I103" s="154">
        <f t="shared" si="6"/>
        <v>68453.410000000149</v>
      </c>
      <c r="J103" s="15"/>
    </row>
    <row r="104" spans="1:10" ht="15.95" customHeight="1">
      <c r="A104" s="169"/>
      <c r="B104" s="161"/>
      <c r="C104" s="163" t="s">
        <v>308</v>
      </c>
      <c r="D104" s="164">
        <v>1863800</v>
      </c>
      <c r="E104" s="164">
        <f>E105</f>
        <v>1863800</v>
      </c>
      <c r="F104" s="154">
        <v>0</v>
      </c>
      <c r="G104" s="154">
        <v>0</v>
      </c>
      <c r="H104" s="154">
        <f t="shared" si="5"/>
        <v>1863800</v>
      </c>
      <c r="I104" s="154">
        <f t="shared" si="6"/>
        <v>0</v>
      </c>
      <c r="J104" s="15"/>
    </row>
    <row r="105" spans="1:10" ht="54.75" customHeight="1">
      <c r="A105" s="169" t="s">
        <v>291</v>
      </c>
      <c r="B105" s="161"/>
      <c r="C105" s="163" t="s">
        <v>308</v>
      </c>
      <c r="D105" s="164">
        <v>1863800</v>
      </c>
      <c r="E105" s="165">
        <v>1863800</v>
      </c>
      <c r="F105" s="154">
        <v>0</v>
      </c>
      <c r="G105" s="154">
        <v>0</v>
      </c>
      <c r="H105" s="154">
        <f t="shared" si="5"/>
        <v>1863800</v>
      </c>
      <c r="I105" s="154">
        <f t="shared" si="6"/>
        <v>0</v>
      </c>
      <c r="J105" s="15"/>
    </row>
    <row r="106" spans="1:10" ht="45" customHeight="1">
      <c r="A106" s="168" t="s">
        <v>292</v>
      </c>
      <c r="B106" s="161"/>
      <c r="C106" s="163" t="s">
        <v>307</v>
      </c>
      <c r="D106" s="164">
        <f>D107</f>
        <v>0</v>
      </c>
      <c r="E106" s="164">
        <v>0</v>
      </c>
      <c r="F106" s="154">
        <v>0</v>
      </c>
      <c r="G106" s="154">
        <v>0</v>
      </c>
      <c r="H106" s="154">
        <f t="shared" si="5"/>
        <v>0</v>
      </c>
      <c r="I106" s="154">
        <f t="shared" si="6"/>
        <v>0</v>
      </c>
      <c r="J106" s="15"/>
    </row>
    <row r="107" spans="1:10" ht="15.95" customHeight="1">
      <c r="A107" s="168"/>
      <c r="B107" s="161"/>
      <c r="C107" s="163" t="s">
        <v>306</v>
      </c>
      <c r="D107" s="164">
        <v>0</v>
      </c>
      <c r="E107" s="165">
        <v>0</v>
      </c>
      <c r="F107" s="154">
        <v>0</v>
      </c>
      <c r="G107" s="154">
        <v>0</v>
      </c>
      <c r="H107" s="154">
        <f t="shared" si="5"/>
        <v>0</v>
      </c>
      <c r="I107" s="154">
        <f t="shared" si="6"/>
        <v>0</v>
      </c>
      <c r="J107" s="15"/>
    </row>
    <row r="108" spans="1:10" ht="21" customHeight="1">
      <c r="A108" s="168" t="s">
        <v>293</v>
      </c>
      <c r="B108" s="161"/>
      <c r="C108" s="163" t="s">
        <v>305</v>
      </c>
      <c r="D108" s="164">
        <v>595026.54</v>
      </c>
      <c r="E108" s="164">
        <f>E109</f>
        <v>526573.13</v>
      </c>
      <c r="F108" s="154">
        <v>0</v>
      </c>
      <c r="G108" s="154">
        <v>0</v>
      </c>
      <c r="H108" s="154">
        <f t="shared" si="5"/>
        <v>526573.13</v>
      </c>
      <c r="I108" s="154">
        <f t="shared" si="6"/>
        <v>68453.410000000033</v>
      </c>
      <c r="J108" s="15"/>
    </row>
    <row r="109" spans="1:10" ht="15.95" customHeight="1">
      <c r="A109" s="169"/>
      <c r="B109" s="170"/>
      <c r="C109" s="163" t="s">
        <v>304</v>
      </c>
      <c r="D109" s="164">
        <f>D108</f>
        <v>595026.54</v>
      </c>
      <c r="E109" s="165">
        <v>526573.13</v>
      </c>
      <c r="F109" s="154">
        <v>0</v>
      </c>
      <c r="G109" s="154">
        <v>0</v>
      </c>
      <c r="H109" s="154">
        <f t="shared" si="5"/>
        <v>526573.13</v>
      </c>
      <c r="I109" s="154">
        <f t="shared" si="6"/>
        <v>68453.410000000033</v>
      </c>
      <c r="J109" s="15"/>
    </row>
    <row r="110" spans="1:10" ht="57" customHeight="1">
      <c r="A110" s="169" t="s">
        <v>294</v>
      </c>
      <c r="B110" s="171"/>
      <c r="C110" s="163" t="s">
        <v>303</v>
      </c>
      <c r="D110" s="154">
        <v>0</v>
      </c>
      <c r="E110" s="157">
        <v>0</v>
      </c>
      <c r="F110" s="154">
        <v>0</v>
      </c>
      <c r="G110" s="154">
        <v>0</v>
      </c>
      <c r="H110" s="154">
        <f t="shared" si="5"/>
        <v>0</v>
      </c>
      <c r="I110" s="154">
        <f t="shared" si="6"/>
        <v>0</v>
      </c>
      <c r="J110" s="15"/>
    </row>
    <row r="111" spans="1:10" ht="45" customHeight="1">
      <c r="A111" s="172" t="s">
        <v>295</v>
      </c>
      <c r="B111" s="173"/>
      <c r="C111" s="163" t="s">
        <v>302</v>
      </c>
      <c r="D111" s="154">
        <v>0</v>
      </c>
      <c r="E111" s="157">
        <v>0</v>
      </c>
      <c r="F111" s="154">
        <v>0</v>
      </c>
      <c r="G111" s="154">
        <v>0</v>
      </c>
      <c r="H111" s="154">
        <f t="shared" si="5"/>
        <v>0</v>
      </c>
      <c r="I111" s="154">
        <f t="shared" si="6"/>
        <v>0</v>
      </c>
      <c r="J111" s="15"/>
    </row>
    <row r="112" spans="1:10">
      <c r="A112" s="174"/>
      <c r="B112" s="175"/>
      <c r="C112" s="176"/>
      <c r="D112" s="177">
        <f>D98-E98</f>
        <v>56300</v>
      </c>
      <c r="E112" s="177"/>
      <c r="F112" s="177"/>
      <c r="G112" s="177"/>
      <c r="H112" s="177"/>
      <c r="I112" s="177"/>
      <c r="J112" s="15"/>
    </row>
    <row r="113" spans="1:10">
      <c r="A113" s="174"/>
      <c r="B113" s="175"/>
      <c r="C113" s="176"/>
      <c r="D113" s="177"/>
      <c r="E113" s="177"/>
      <c r="F113" s="177"/>
      <c r="G113" s="177"/>
      <c r="H113" s="177"/>
      <c r="I113" s="177"/>
      <c r="J113" s="15"/>
    </row>
    <row r="114" spans="1:10">
      <c r="A114" s="178"/>
      <c r="B114" s="179"/>
      <c r="C114" s="180"/>
      <c r="D114" s="42"/>
      <c r="E114" s="42"/>
      <c r="F114" s="42"/>
      <c r="G114" s="42"/>
      <c r="H114" s="42"/>
      <c r="I114" s="42"/>
      <c r="J114" s="15"/>
    </row>
    <row r="115" spans="1:10">
      <c r="A115" s="178"/>
      <c r="B115" s="179"/>
      <c r="C115" s="180"/>
      <c r="D115" s="42"/>
      <c r="E115" s="42"/>
      <c r="F115" s="42"/>
      <c r="G115" s="42"/>
      <c r="H115" s="42"/>
      <c r="I115" s="42"/>
      <c r="J115" s="15"/>
    </row>
    <row r="116" spans="1:10">
      <c r="A116" s="178"/>
      <c r="B116" s="179"/>
      <c r="C116" s="180"/>
      <c r="D116" s="42"/>
      <c r="E116" s="42"/>
      <c r="F116" s="42"/>
      <c r="G116" s="42"/>
      <c r="H116" s="42"/>
      <c r="I116" s="42"/>
      <c r="J116" s="15"/>
    </row>
    <row r="117" spans="1:10">
      <c r="A117" s="178"/>
      <c r="B117" s="179"/>
      <c r="C117" s="180"/>
      <c r="D117" s="42"/>
      <c r="E117" s="42"/>
      <c r="F117" s="42"/>
      <c r="G117" s="42"/>
      <c r="H117" s="42"/>
      <c r="I117" s="42"/>
      <c r="J117" s="15"/>
    </row>
    <row r="118" spans="1:10">
      <c r="A118" s="178"/>
      <c r="B118" s="179"/>
      <c r="C118" s="180"/>
      <c r="D118" s="42"/>
      <c r="E118" s="42"/>
      <c r="F118" s="42"/>
      <c r="G118" s="42"/>
      <c r="H118" s="42"/>
      <c r="I118" s="42"/>
      <c r="J118" s="15"/>
    </row>
    <row r="119" spans="1:10">
      <c r="A119" s="178"/>
      <c r="B119" s="179"/>
      <c r="C119" s="180"/>
      <c r="D119" s="42"/>
      <c r="E119" s="42"/>
      <c r="F119" s="42"/>
      <c r="G119" s="42"/>
      <c r="H119" s="42"/>
      <c r="I119" s="42"/>
      <c r="J119" s="15"/>
    </row>
    <row r="120" spans="1:10">
      <c r="A120" s="178"/>
      <c r="B120" s="179"/>
      <c r="C120" s="180"/>
      <c r="D120" s="42"/>
      <c r="E120" s="42"/>
      <c r="F120" s="42"/>
      <c r="G120" s="42"/>
      <c r="H120" s="42"/>
      <c r="I120" s="42"/>
      <c r="J120" s="15"/>
    </row>
    <row r="121" spans="1:10">
      <c r="A121" s="178"/>
      <c r="B121" s="179"/>
      <c r="C121" s="180"/>
      <c r="D121" s="42"/>
      <c r="E121" s="42"/>
      <c r="F121" s="42"/>
      <c r="G121" s="42"/>
      <c r="H121" s="42"/>
      <c r="I121" s="42"/>
      <c r="J121" s="15"/>
    </row>
    <row r="122" spans="1:10">
      <c r="A122" s="178"/>
      <c r="B122" s="179"/>
      <c r="C122" s="180"/>
      <c r="D122" s="42"/>
      <c r="E122" s="42"/>
      <c r="F122" s="42"/>
      <c r="G122" s="42"/>
      <c r="H122" s="42"/>
      <c r="I122" s="42"/>
      <c r="J122" s="15"/>
    </row>
    <row r="123" spans="1:10">
      <c r="A123" s="178"/>
      <c r="B123" s="179"/>
      <c r="C123" s="180"/>
      <c r="D123" s="42"/>
      <c r="E123" s="42"/>
      <c r="F123" s="42"/>
      <c r="G123" s="42"/>
      <c r="H123" s="42"/>
      <c r="I123" s="42"/>
      <c r="J123" s="15"/>
    </row>
    <row r="124" spans="1:10">
      <c r="A124" s="178"/>
      <c r="B124" s="179"/>
      <c r="C124" s="180"/>
      <c r="D124" s="42"/>
      <c r="E124" s="42"/>
      <c r="F124" s="42"/>
      <c r="G124" s="42"/>
      <c r="H124" s="42"/>
      <c r="I124" s="42"/>
      <c r="J124" s="15"/>
    </row>
    <row r="125" spans="1:10">
      <c r="A125" s="178"/>
      <c r="B125" s="179"/>
      <c r="C125" s="180"/>
      <c r="D125" s="42"/>
      <c r="E125" s="42"/>
      <c r="F125" s="42"/>
      <c r="G125" s="42"/>
      <c r="H125" s="42"/>
      <c r="I125" s="42"/>
      <c r="J125" s="15"/>
    </row>
    <row r="126" spans="1:10">
      <c r="A126" s="178"/>
      <c r="B126" s="179"/>
      <c r="C126" s="180"/>
      <c r="D126" s="42"/>
      <c r="E126" s="42"/>
      <c r="F126" s="42"/>
      <c r="G126" s="42"/>
      <c r="H126" s="42"/>
      <c r="I126" s="42"/>
      <c r="J126" s="15"/>
    </row>
    <row r="127" spans="1:10">
      <c r="A127" s="178"/>
      <c r="B127" s="179"/>
      <c r="C127" s="180"/>
      <c r="D127" s="42"/>
      <c r="E127" s="42"/>
      <c r="F127" s="42"/>
      <c r="G127" s="42"/>
      <c r="H127" s="42"/>
      <c r="I127" s="42"/>
      <c r="J127" s="15"/>
    </row>
    <row r="128" spans="1:10">
      <c r="A128" s="91"/>
      <c r="B128" s="181"/>
      <c r="C128" s="127"/>
      <c r="D128" s="182"/>
      <c r="E128" s="182"/>
      <c r="F128" s="182"/>
      <c r="G128" s="182"/>
      <c r="H128" s="183"/>
      <c r="I128" s="182"/>
      <c r="J128" s="15"/>
    </row>
    <row r="129" spans="1:10">
      <c r="A129" s="91"/>
      <c r="B129" s="181"/>
      <c r="C129" s="127"/>
      <c r="D129" s="182"/>
      <c r="E129" s="182"/>
      <c r="F129" s="182"/>
      <c r="G129" s="182"/>
      <c r="H129" s="183"/>
      <c r="I129" s="182"/>
      <c r="J129" s="15"/>
    </row>
    <row r="130" spans="1:10" ht="15">
      <c r="B130" s="90"/>
      <c r="C130" s="91"/>
      <c r="D130" s="183"/>
      <c r="E130" s="183"/>
      <c r="F130" s="183"/>
      <c r="G130" s="183"/>
      <c r="H130" s="15"/>
      <c r="I130" s="183"/>
      <c r="J130" s="15"/>
    </row>
    <row r="131" spans="1:10">
      <c r="B131" s="38"/>
      <c r="C131" s="200"/>
      <c r="D131" s="15"/>
      <c r="E131" s="15"/>
      <c r="F131" s="15"/>
      <c r="G131" s="15"/>
      <c r="H131" s="15"/>
      <c r="I131" s="15"/>
      <c r="J131" s="15"/>
    </row>
    <row r="132" spans="1:10">
      <c r="A132" s="91"/>
      <c r="B132" s="127"/>
      <c r="C132" s="127"/>
      <c r="D132" s="182"/>
      <c r="E132" s="182"/>
      <c r="F132" s="184"/>
      <c r="G132" s="182"/>
      <c r="H132" s="182"/>
      <c r="I132" s="182"/>
      <c r="J132" s="15"/>
    </row>
    <row r="133" spans="1:10">
      <c r="B133" s="127"/>
      <c r="C133" s="127"/>
      <c r="D133" s="182"/>
      <c r="E133" s="182"/>
      <c r="F133" s="42"/>
      <c r="G133" s="182"/>
      <c r="H133" s="182"/>
      <c r="I133" s="182"/>
      <c r="J133" s="15"/>
    </row>
    <row r="134" spans="1:10">
      <c r="A134" s="127"/>
      <c r="B134" s="127"/>
      <c r="C134" s="127"/>
      <c r="D134" s="182"/>
      <c r="E134" s="182"/>
      <c r="F134" s="182"/>
      <c r="G134" s="182"/>
      <c r="H134" s="182"/>
      <c r="I134" s="182"/>
      <c r="J134" s="15"/>
    </row>
    <row r="135" spans="1:10">
      <c r="A135" s="91"/>
      <c r="B135" s="127"/>
      <c r="C135" s="127"/>
      <c r="D135" s="182"/>
      <c r="E135" s="182"/>
      <c r="F135" s="182"/>
      <c r="G135" s="182"/>
      <c r="H135" s="182"/>
      <c r="I135" s="182"/>
      <c r="J135" s="15"/>
    </row>
    <row r="136" spans="1:10">
      <c r="A136" s="91"/>
      <c r="B136" s="127"/>
      <c r="C136" s="127"/>
      <c r="D136" s="182"/>
      <c r="E136" s="182"/>
      <c r="F136" s="182"/>
      <c r="G136" s="182"/>
      <c r="H136" s="182"/>
      <c r="I136" s="182"/>
      <c r="J136" s="15"/>
    </row>
    <row r="137" spans="1:10">
      <c r="A137" s="185"/>
      <c r="B137" s="185"/>
      <c r="C137" s="185"/>
      <c r="D137" s="182"/>
      <c r="E137" s="182"/>
      <c r="F137" s="182"/>
      <c r="G137" s="182"/>
      <c r="H137" s="182"/>
      <c r="I137" s="182"/>
      <c r="J137" s="15"/>
    </row>
    <row r="138" spans="1:10">
      <c r="A138" s="39"/>
      <c r="B138" s="40"/>
      <c r="C138" s="40"/>
      <c r="D138" s="42"/>
      <c r="E138" s="42"/>
      <c r="F138" s="42"/>
      <c r="G138" s="42"/>
      <c r="H138" s="42"/>
      <c r="I138" s="42"/>
      <c r="J138" s="15"/>
    </row>
    <row r="139" spans="1:10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>
      <c r="A140" s="39"/>
      <c r="B140" s="40"/>
      <c r="C140" s="180"/>
      <c r="D140" s="42"/>
      <c r="E140" s="42"/>
      <c r="F140" s="42"/>
      <c r="G140" s="42"/>
      <c r="H140" s="42"/>
      <c r="I140" s="42"/>
      <c r="J140" s="15"/>
    </row>
    <row r="141" spans="1:10">
      <c r="A141" s="39"/>
      <c r="B141" s="40"/>
      <c r="C141" s="180"/>
      <c r="D141" s="42"/>
      <c r="E141" s="42"/>
      <c r="F141" s="42"/>
      <c r="G141" s="42"/>
      <c r="H141" s="42"/>
      <c r="I141" s="42"/>
      <c r="J141" s="15"/>
    </row>
    <row r="142" spans="1:10">
      <c r="A142" s="39"/>
      <c r="B142" s="41"/>
      <c r="C142" s="180"/>
      <c r="D142" s="42"/>
      <c r="E142" s="42"/>
      <c r="F142" s="42"/>
      <c r="G142" s="42"/>
      <c r="H142" s="42"/>
      <c r="I142" s="42"/>
      <c r="J142" s="15"/>
    </row>
    <row r="143" spans="1:10">
      <c r="A143" s="39"/>
      <c r="B143" s="41"/>
      <c r="C143" s="180"/>
      <c r="D143" s="42"/>
      <c r="E143" s="42"/>
      <c r="F143" s="42"/>
      <c r="G143" s="42"/>
      <c r="H143" s="42"/>
      <c r="I143" s="42"/>
      <c r="J143" s="15"/>
    </row>
    <row r="144" spans="1:10">
      <c r="A144" s="39"/>
      <c r="B144" s="41"/>
      <c r="C144" s="180"/>
      <c r="D144" s="42"/>
      <c r="E144" s="42"/>
      <c r="F144" s="42"/>
      <c r="G144" s="42"/>
      <c r="H144" s="42"/>
      <c r="I144" s="42"/>
      <c r="J144" s="15"/>
    </row>
    <row r="145" spans="1:10">
      <c r="A145" s="39"/>
      <c r="B145" s="41"/>
      <c r="C145" s="180"/>
      <c r="D145" s="42"/>
      <c r="E145" s="42"/>
      <c r="F145" s="42"/>
      <c r="G145" s="42"/>
      <c r="H145" s="42"/>
      <c r="I145" s="42"/>
      <c r="J145" s="15"/>
    </row>
    <row r="146" spans="1:10">
      <c r="A146" s="39"/>
      <c r="B146" s="40"/>
      <c r="C146" s="180"/>
      <c r="D146" s="42"/>
      <c r="E146" s="42"/>
      <c r="F146" s="42"/>
      <c r="G146" s="42"/>
      <c r="H146" s="42"/>
      <c r="I146" s="42"/>
      <c r="J146" s="15"/>
    </row>
    <row r="147" spans="1:10">
      <c r="A147" s="39"/>
      <c r="B147" s="40"/>
      <c r="C147" s="180"/>
      <c r="D147" s="42"/>
      <c r="E147" s="42"/>
      <c r="F147" s="42"/>
      <c r="G147" s="42"/>
      <c r="H147" s="42"/>
      <c r="I147" s="42"/>
      <c r="J147" s="15"/>
    </row>
    <row r="148" spans="1:10">
      <c r="A148" s="39"/>
      <c r="B148" s="40"/>
      <c r="C148" s="180"/>
      <c r="D148" s="42"/>
      <c r="E148" s="42"/>
      <c r="F148" s="42"/>
      <c r="G148" s="42"/>
      <c r="H148" s="42"/>
      <c r="I148" s="42"/>
      <c r="J148" s="15"/>
    </row>
    <row r="149" spans="1:10">
      <c r="A149" s="39"/>
      <c r="B149" s="40"/>
      <c r="C149" s="180"/>
      <c r="D149" s="42"/>
      <c r="E149" s="42"/>
      <c r="F149" s="42"/>
      <c r="G149" s="42"/>
      <c r="H149" s="42"/>
      <c r="I149" s="42"/>
      <c r="J149" s="15"/>
    </row>
    <row r="150" spans="1:10">
      <c r="A150" s="39"/>
      <c r="B150" s="40"/>
      <c r="C150" s="180"/>
      <c r="D150" s="42"/>
      <c r="E150" s="42"/>
      <c r="F150" s="42"/>
      <c r="G150" s="42"/>
      <c r="H150" s="42"/>
      <c r="I150" s="42"/>
      <c r="J150" s="15"/>
    </row>
    <row r="151" spans="1:10">
      <c r="A151" s="39"/>
      <c r="B151" s="40"/>
      <c r="C151" s="180"/>
      <c r="D151" s="42"/>
      <c r="E151" s="42"/>
      <c r="F151" s="42"/>
      <c r="G151" s="42"/>
      <c r="H151" s="42"/>
      <c r="I151" s="42"/>
      <c r="J151" s="15"/>
    </row>
    <row r="152" spans="1:10">
      <c r="A152" s="39"/>
      <c r="B152" s="40"/>
      <c r="C152" s="180"/>
      <c r="D152" s="42"/>
      <c r="E152" s="42"/>
      <c r="F152" s="42"/>
      <c r="G152" s="42"/>
      <c r="H152" s="42"/>
      <c r="I152" s="42"/>
      <c r="J152" s="15"/>
    </row>
    <row r="153" spans="1:10">
      <c r="A153" s="39"/>
      <c r="B153" s="40"/>
      <c r="C153" s="180"/>
      <c r="D153" s="42"/>
      <c r="E153" s="42"/>
      <c r="F153" s="42"/>
      <c r="G153" s="42"/>
      <c r="H153" s="42"/>
      <c r="I153" s="42"/>
      <c r="J153" s="15"/>
    </row>
    <row r="154" spans="1:10">
      <c r="A154" s="39"/>
      <c r="B154" s="40"/>
      <c r="C154" s="180"/>
      <c r="D154" s="42"/>
      <c r="E154" s="42"/>
      <c r="F154" s="42"/>
      <c r="G154" s="42"/>
      <c r="H154" s="42"/>
      <c r="I154" s="42"/>
      <c r="J154" s="15"/>
    </row>
    <row r="155" spans="1:10">
      <c r="A155" s="39"/>
      <c r="B155" s="40"/>
      <c r="C155" s="180"/>
      <c r="D155" s="42"/>
      <c r="E155" s="42"/>
      <c r="F155" s="42"/>
      <c r="G155" s="42"/>
      <c r="H155" s="42"/>
      <c r="I155" s="42"/>
      <c r="J155" s="15"/>
    </row>
    <row r="156" spans="1:10">
      <c r="A156" s="39"/>
      <c r="B156" s="40"/>
      <c r="C156" s="180"/>
      <c r="D156" s="42"/>
      <c r="E156" s="42"/>
      <c r="F156" s="42"/>
      <c r="G156" s="42"/>
      <c r="H156" s="42"/>
      <c r="I156" s="42"/>
      <c r="J156" s="15"/>
    </row>
    <row r="157" spans="1:10">
      <c r="A157" s="39"/>
      <c r="B157" s="40"/>
      <c r="C157" s="180"/>
      <c r="D157" s="42"/>
      <c r="E157" s="42"/>
      <c r="F157" s="42"/>
      <c r="G157" s="42"/>
      <c r="H157" s="42"/>
      <c r="I157" s="42"/>
      <c r="J157" s="15"/>
    </row>
    <row r="158" spans="1:10">
      <c r="A158" s="39"/>
      <c r="B158" s="40"/>
      <c r="C158" s="180"/>
      <c r="D158" s="42"/>
      <c r="E158" s="42"/>
      <c r="F158" s="42"/>
      <c r="G158" s="42"/>
      <c r="H158" s="183"/>
      <c r="I158" s="42"/>
      <c r="J158" s="15"/>
    </row>
    <row r="159" spans="1:10">
      <c r="A159" s="39"/>
      <c r="B159" s="40"/>
      <c r="C159" s="180"/>
      <c r="D159" s="180"/>
      <c r="E159" s="186"/>
      <c r="F159" s="180"/>
      <c r="G159" s="180"/>
      <c r="H159" s="92"/>
      <c r="I159" s="180"/>
    </row>
    <row r="160" spans="1:10">
      <c r="A160" s="91"/>
      <c r="B160" s="127"/>
      <c r="C160" s="127"/>
      <c r="D160" s="187"/>
      <c r="E160" s="188"/>
      <c r="F160" s="189"/>
      <c r="G160" s="187"/>
      <c r="H160" s="187"/>
      <c r="I160" s="187"/>
    </row>
    <row r="161" spans="1:9">
      <c r="B161" s="127"/>
      <c r="C161" s="127"/>
      <c r="D161" s="187"/>
      <c r="E161" s="188"/>
      <c r="F161" s="180"/>
      <c r="G161" s="187"/>
      <c r="H161" s="187"/>
      <c r="I161" s="187"/>
    </row>
    <row r="162" spans="1:9">
      <c r="A162" s="127"/>
      <c r="B162" s="127"/>
      <c r="C162" s="127"/>
      <c r="D162" s="187"/>
      <c r="E162" s="188"/>
      <c r="F162" s="187"/>
      <c r="G162" s="187"/>
      <c r="H162" s="187"/>
      <c r="I162" s="187"/>
    </row>
    <row r="163" spans="1:9">
      <c r="A163" s="91"/>
      <c r="B163" s="127"/>
      <c r="C163" s="127"/>
      <c r="D163" s="187"/>
      <c r="E163" s="188"/>
      <c r="F163" s="187"/>
      <c r="G163" s="187"/>
      <c r="H163" s="187"/>
      <c r="I163" s="187"/>
    </row>
    <row r="164" spans="1:9">
      <c r="A164" s="91"/>
      <c r="B164" s="127"/>
      <c r="C164" s="127"/>
      <c r="D164" s="187"/>
      <c r="E164" s="188"/>
      <c r="F164" s="187"/>
      <c r="G164" s="187"/>
      <c r="H164" s="187"/>
      <c r="I164" s="187"/>
    </row>
    <row r="165" spans="1:9">
      <c r="A165" s="185"/>
      <c r="B165" s="185"/>
      <c r="C165" s="185"/>
      <c r="D165" s="187"/>
      <c r="E165" s="188"/>
      <c r="F165" s="187"/>
      <c r="G165" s="187"/>
      <c r="H165" s="187"/>
      <c r="I165" s="187"/>
    </row>
    <row r="166" spans="1:9">
      <c r="A166" s="39"/>
      <c r="B166" s="40"/>
      <c r="C166" s="180"/>
      <c r="D166" s="180"/>
      <c r="E166" s="186"/>
      <c r="F166" s="180"/>
      <c r="G166" s="180"/>
      <c r="H166" s="180"/>
      <c r="I166" s="180"/>
    </row>
    <row r="167" spans="1:9">
      <c r="A167" s="39"/>
      <c r="B167" s="40"/>
      <c r="C167" s="180"/>
      <c r="D167" s="180"/>
      <c r="E167" s="186"/>
      <c r="F167" s="180"/>
      <c r="G167" s="180"/>
      <c r="H167" s="180"/>
      <c r="I167" s="180"/>
    </row>
    <row r="168" spans="1:9">
      <c r="A168" s="39"/>
      <c r="B168" s="40"/>
      <c r="C168" s="180"/>
      <c r="D168" s="180"/>
      <c r="E168" s="186"/>
      <c r="F168" s="180"/>
      <c r="G168" s="180"/>
      <c r="H168" s="180"/>
      <c r="I168" s="180"/>
    </row>
    <row r="169" spans="1:9">
      <c r="A169" s="39"/>
      <c r="B169" s="40"/>
      <c r="C169" s="180"/>
      <c r="D169" s="180"/>
      <c r="E169" s="186"/>
      <c r="F169" s="180"/>
      <c r="G169" s="180"/>
      <c r="H169" s="180"/>
      <c r="I169" s="180"/>
    </row>
    <row r="170" spans="1:9">
      <c r="A170" s="39"/>
      <c r="B170" s="40"/>
      <c r="C170" s="180"/>
      <c r="D170" s="180"/>
      <c r="E170" s="186"/>
      <c r="F170" s="180"/>
      <c r="G170" s="180"/>
      <c r="H170" s="180"/>
      <c r="I170" s="180"/>
    </row>
    <row r="171" spans="1:9">
      <c r="A171" s="190"/>
      <c r="B171" s="190"/>
      <c r="C171" s="180"/>
      <c r="D171" s="180"/>
      <c r="E171" s="186"/>
      <c r="F171" s="180"/>
      <c r="G171" s="180"/>
      <c r="H171" s="180"/>
      <c r="I171" s="180"/>
    </row>
    <row r="172" spans="1:9">
      <c r="A172" s="39"/>
      <c r="B172" s="39"/>
      <c r="C172" s="180"/>
      <c r="D172" s="181"/>
      <c r="E172" s="133"/>
      <c r="F172" s="180"/>
      <c r="G172" s="180"/>
      <c r="H172" s="180"/>
      <c r="I172" s="180"/>
    </row>
    <row r="173" spans="1:9">
      <c r="A173" s="91"/>
      <c r="B173" s="91"/>
      <c r="C173" s="92"/>
      <c r="D173" s="191"/>
      <c r="E173" s="130"/>
      <c r="F173" s="191"/>
      <c r="G173" s="191"/>
      <c r="H173" s="191"/>
      <c r="I173" s="191"/>
    </row>
    <row r="174" spans="1:9">
      <c r="D174" s="191"/>
      <c r="E174" s="130"/>
      <c r="F174" s="91"/>
      <c r="H174" s="191"/>
      <c r="I174" s="191"/>
    </row>
    <row r="175" spans="1:9">
      <c r="A175" s="91"/>
      <c r="B175" s="91"/>
      <c r="C175" s="92"/>
      <c r="D175" s="191"/>
      <c r="E175" s="130"/>
      <c r="F175" s="191"/>
      <c r="G175" s="191"/>
      <c r="H175" s="191"/>
      <c r="I175" s="191"/>
    </row>
    <row r="176" spans="1:9">
      <c r="A176" s="91"/>
      <c r="B176" s="91"/>
      <c r="C176" s="91"/>
      <c r="D176" s="191"/>
      <c r="F176" s="191"/>
      <c r="G176" s="191"/>
      <c r="H176" s="191"/>
    </row>
    <row r="177" spans="1:8">
      <c r="A177" s="91"/>
      <c r="D177" s="191"/>
      <c r="E177" s="130"/>
      <c r="F177" s="191"/>
      <c r="G177" s="191"/>
      <c r="H177" s="191"/>
    </row>
    <row r="178" spans="1:8">
      <c r="D178" s="191"/>
      <c r="E178" s="130"/>
      <c r="F178" s="191"/>
      <c r="G178" s="191"/>
      <c r="H178" s="191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zoomScaleNormal="100" zoomScaleSheetLayoutView="125" workbookViewId="0">
      <pane xSplit="3" ySplit="10" topLeftCell="D85" activePane="bottomRight" state="frozen"/>
      <selection pane="topRight" activeCell="D1" sqref="D1"/>
      <selection pane="bottomLeft" activeCell="A11" sqref="A11"/>
      <selection pane="bottomRight" activeCell="O95" sqref="O95"/>
    </sheetView>
  </sheetViews>
  <sheetFormatPr defaultColWidth="9.140625" defaultRowHeight="12.75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>
      <c r="A2" s="94"/>
      <c r="B2" s="94"/>
      <c r="C2" s="95"/>
      <c r="D2" s="96"/>
      <c r="E2" s="96"/>
      <c r="F2" s="193" t="s">
        <v>350</v>
      </c>
      <c r="G2" s="96"/>
      <c r="H2" s="96"/>
      <c r="I2" s="96"/>
      <c r="J2" s="123"/>
      <c r="K2" s="95"/>
    </row>
    <row r="3" spans="1:12" ht="12" customHeight="1">
      <c r="A3" s="97"/>
      <c r="B3" s="98"/>
      <c r="C3" s="99" t="s">
        <v>36</v>
      </c>
      <c r="D3" s="100"/>
      <c r="E3" s="101"/>
      <c r="F3" s="208" t="s">
        <v>5</v>
      </c>
      <c r="G3" s="209"/>
      <c r="H3" s="209"/>
      <c r="I3" s="210"/>
      <c r="J3" s="103" t="s">
        <v>21</v>
      </c>
      <c r="K3" s="102"/>
    </row>
    <row r="4" spans="1:12" ht="9.75" customHeight="1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1"/>
      <c r="G4" s="212"/>
      <c r="H4" s="212"/>
      <c r="I4" s="213"/>
      <c r="J4" s="105"/>
      <c r="K4" s="104"/>
    </row>
    <row r="5" spans="1:12" ht="11.25" customHeight="1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>
      <c r="A10" s="2" t="s">
        <v>31</v>
      </c>
      <c r="B10" s="3" t="s">
        <v>32</v>
      </c>
      <c r="C10" s="4" t="s">
        <v>19</v>
      </c>
      <c r="D10" s="28">
        <f>D37+D46+D51+D56+D59+D65+D84+D86+D92+D89+D61+D88+D39</f>
        <v>18155600</v>
      </c>
      <c r="E10" s="28">
        <f>E37+E46+E51+E56+E59+E65+E84+E86+E92+E89</f>
        <v>0</v>
      </c>
      <c r="F10" s="28">
        <f>F37+F46+F51+F56+F59+F65+F84+F86+F92+F89+F61+F88</f>
        <v>13819653.85</v>
      </c>
      <c r="G10" s="28">
        <f>G37+G46+G51+G56+G59+G65+G84+G86+G92+G89+G61+G88</f>
        <v>0</v>
      </c>
      <c r="H10" s="28">
        <f>H37+H46+H51+H56+H59+H65+H84+H86+H92+H89+H61+H88</f>
        <v>0</v>
      </c>
      <c r="I10" s="28">
        <f>I37+I46+I51+I56+I59+I65+I84+I86+I92+I89+I61+I88</f>
        <v>13819653.85</v>
      </c>
      <c r="J10" s="28">
        <f>D10-F10</f>
        <v>4335946.1500000004</v>
      </c>
      <c r="K10" s="28"/>
      <c r="L10" s="28"/>
    </row>
    <row r="11" spans="1:12" ht="30" customHeight="1" thickBot="1">
      <c r="A11" s="9" t="s">
        <v>246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8" si="0">D11-F11</f>
        <v>0</v>
      </c>
      <c r="K11" s="20"/>
      <c r="L11" s="5">
        <f t="shared" ref="L11:L16" si="1">D11-E11-J11</f>
        <v>0</v>
      </c>
    </row>
    <row r="12" spans="1:12" ht="15" customHeight="1" thickBot="1">
      <c r="A12" s="8" t="s">
        <v>57</v>
      </c>
      <c r="B12" s="11">
        <v>346</v>
      </c>
      <c r="C12" s="24" t="s">
        <v>206</v>
      </c>
      <c r="D12" s="18">
        <v>5000</v>
      </c>
      <c r="E12" s="18">
        <v>0</v>
      </c>
      <c r="F12" s="18">
        <v>4980</v>
      </c>
      <c r="G12" s="18" t="s">
        <v>66</v>
      </c>
      <c r="H12" s="18" t="s">
        <v>66</v>
      </c>
      <c r="I12" s="18">
        <f>F12</f>
        <v>4980</v>
      </c>
      <c r="J12" s="28">
        <f t="shared" si="0"/>
        <v>20</v>
      </c>
      <c r="K12" s="20"/>
      <c r="L12" s="5">
        <f t="shared" si="1"/>
        <v>4980</v>
      </c>
    </row>
    <row r="13" spans="1:12" ht="21.75" customHeight="1" thickBot="1">
      <c r="A13" s="9" t="s">
        <v>273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  <c r="L13" s="5">
        <f t="shared" si="1"/>
        <v>0</v>
      </c>
    </row>
    <row r="14" spans="1:12" ht="19.899999999999999" customHeight="1" thickBot="1">
      <c r="A14" s="8" t="s">
        <v>68</v>
      </c>
      <c r="B14" s="10" t="s">
        <v>47</v>
      </c>
      <c r="C14" s="24" t="s">
        <v>207</v>
      </c>
      <c r="D14" s="18">
        <f>4395000+191700</f>
        <v>4586700</v>
      </c>
      <c r="E14" s="18"/>
      <c r="F14" s="18">
        <f>133704.87+3761656.62</f>
        <v>3895361.49</v>
      </c>
      <c r="G14" s="18"/>
      <c r="H14" s="18"/>
      <c r="I14" s="18">
        <f t="shared" ref="I14:I36" si="2">F14</f>
        <v>3895361.49</v>
      </c>
      <c r="J14" s="28">
        <f t="shared" si="0"/>
        <v>691338.50999999978</v>
      </c>
      <c r="K14" s="20"/>
      <c r="L14" s="5">
        <f t="shared" si="1"/>
        <v>3895361.49</v>
      </c>
    </row>
    <row r="15" spans="1:12" ht="19.899999999999999" hidden="1" customHeight="1">
      <c r="A15" s="8" t="s">
        <v>51</v>
      </c>
      <c r="B15" s="10" t="s">
        <v>47</v>
      </c>
      <c r="C15" s="24" t="s">
        <v>207</v>
      </c>
      <c r="D15" s="18">
        <f>D14-D16</f>
        <v>4097300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2"/>
        <v>-58714.37</v>
      </c>
      <c r="J15" s="28">
        <f t="shared" si="0"/>
        <v>4156014.37</v>
      </c>
      <c r="K15" s="20"/>
      <c r="L15" s="5">
        <f t="shared" si="1"/>
        <v>0</v>
      </c>
    </row>
    <row r="16" spans="1:12" ht="19.899999999999999" hidden="1" customHeight="1">
      <c r="A16" s="8" t="s">
        <v>52</v>
      </c>
      <c r="B16" s="10" t="s">
        <v>47</v>
      </c>
      <c r="C16" s="24" t="s">
        <v>207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2"/>
        <v>58714.37</v>
      </c>
      <c r="J16" s="28">
        <f t="shared" si="0"/>
        <v>430685.63</v>
      </c>
      <c r="K16" s="20"/>
      <c r="L16" s="5">
        <f t="shared" si="1"/>
        <v>0</v>
      </c>
    </row>
    <row r="17" spans="1:12" ht="19.899999999999999" customHeight="1" thickBot="1">
      <c r="A17" s="8" t="s">
        <v>256</v>
      </c>
      <c r="B17" s="10" t="s">
        <v>47</v>
      </c>
      <c r="C17" s="24" t="s">
        <v>351</v>
      </c>
      <c r="D17" s="18">
        <v>14600</v>
      </c>
      <c r="E17" s="18"/>
      <c r="F17" s="18">
        <v>12031.78</v>
      </c>
      <c r="G17" s="18"/>
      <c r="H17" s="18"/>
      <c r="I17" s="18">
        <f t="shared" si="2"/>
        <v>12031.78</v>
      </c>
      <c r="J17" s="28">
        <f t="shared" si="0"/>
        <v>2568.2199999999993</v>
      </c>
      <c r="K17" s="20"/>
      <c r="L17" s="5"/>
    </row>
    <row r="18" spans="1:12" ht="19.899999999999999" customHeight="1" thickBot="1">
      <c r="A18" s="8" t="s">
        <v>48</v>
      </c>
      <c r="B18" s="10" t="s">
        <v>324</v>
      </c>
      <c r="C18" s="24" t="s">
        <v>207</v>
      </c>
      <c r="D18" s="18">
        <v>5300</v>
      </c>
      <c r="E18" s="18"/>
      <c r="F18" s="18">
        <v>5206.3100000000004</v>
      </c>
      <c r="G18" s="18"/>
      <c r="H18" s="18"/>
      <c r="I18" s="18">
        <f t="shared" ref="I18" si="3">F18</f>
        <v>5206.3100000000004</v>
      </c>
      <c r="J18" s="28">
        <f t="shared" ref="J18" si="4">D18-F18</f>
        <v>93.6899999999996</v>
      </c>
      <c r="K18" s="20"/>
      <c r="L18" s="5"/>
    </row>
    <row r="19" spans="1:12" ht="19.899999999999999" customHeight="1" thickBot="1">
      <c r="A19" s="8" t="s">
        <v>53</v>
      </c>
      <c r="B19" s="10" t="s">
        <v>50</v>
      </c>
      <c r="C19" s="24" t="s">
        <v>223</v>
      </c>
      <c r="D19" s="18">
        <v>1501200</v>
      </c>
      <c r="E19" s="18"/>
      <c r="F19" s="18">
        <v>1222392.78</v>
      </c>
      <c r="G19" s="18" t="s">
        <v>66</v>
      </c>
      <c r="H19" s="18" t="s">
        <v>66</v>
      </c>
      <c r="I19" s="18">
        <f t="shared" si="2"/>
        <v>1222392.78</v>
      </c>
      <c r="J19" s="28">
        <f t="shared" si="0"/>
        <v>278807.21999999997</v>
      </c>
      <c r="K19" s="20"/>
      <c r="L19" s="5">
        <f>D19-E19-J19</f>
        <v>1222392.78</v>
      </c>
    </row>
    <row r="20" spans="1:12" ht="19.899999999999999" hidden="1" customHeight="1">
      <c r="A20" s="8" t="s">
        <v>54</v>
      </c>
      <c r="B20" s="11">
        <v>213</v>
      </c>
      <c r="C20" s="24" t="s">
        <v>223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2"/>
        <v>-13896.34</v>
      </c>
      <c r="J20" s="28">
        <f t="shared" si="0"/>
        <v>1367296.34</v>
      </c>
      <c r="K20" s="20"/>
      <c r="L20" s="5">
        <f>D20-E20-J20</f>
        <v>0</v>
      </c>
    </row>
    <row r="21" spans="1:12" ht="19.899999999999999" hidden="1" customHeight="1">
      <c r="A21" s="8" t="s">
        <v>52</v>
      </c>
      <c r="B21" s="11">
        <v>213</v>
      </c>
      <c r="C21" s="24" t="s">
        <v>223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2"/>
        <v>13896.34</v>
      </c>
      <c r="J21" s="28">
        <f t="shared" si="0"/>
        <v>133903.66</v>
      </c>
      <c r="K21" s="20"/>
      <c r="L21" s="5">
        <f>D21-E21-J21</f>
        <v>0</v>
      </c>
    </row>
    <row r="22" spans="1:12" ht="26.45" customHeight="1" thickBot="1">
      <c r="A22" s="8" t="s">
        <v>257</v>
      </c>
      <c r="B22" s="11">
        <v>213</v>
      </c>
      <c r="C22" s="24" t="s">
        <v>352</v>
      </c>
      <c r="D22" s="18">
        <v>4500</v>
      </c>
      <c r="E22" s="18"/>
      <c r="F22" s="18">
        <v>3633.56</v>
      </c>
      <c r="G22" s="18"/>
      <c r="H22" s="18"/>
      <c r="I22" s="18">
        <f t="shared" si="2"/>
        <v>3633.56</v>
      </c>
      <c r="J22" s="28">
        <f t="shared" si="0"/>
        <v>866.44</v>
      </c>
      <c r="K22" s="20"/>
      <c r="L22" s="5"/>
    </row>
    <row r="23" spans="1:12" ht="19.899999999999999" customHeight="1" thickBot="1">
      <c r="A23" s="8" t="s">
        <v>48</v>
      </c>
      <c r="B23" s="10" t="s">
        <v>49</v>
      </c>
      <c r="C23" s="24" t="s">
        <v>208</v>
      </c>
      <c r="D23" s="18">
        <v>383400</v>
      </c>
      <c r="E23" s="18"/>
      <c r="F23" s="18">
        <v>285393.59999999998</v>
      </c>
      <c r="G23" s="18" t="s">
        <v>66</v>
      </c>
      <c r="H23" s="18" t="s">
        <v>66</v>
      </c>
      <c r="I23" s="18">
        <f t="shared" si="2"/>
        <v>285393.59999999998</v>
      </c>
      <c r="J23" s="28">
        <f t="shared" si="0"/>
        <v>98006.400000000023</v>
      </c>
      <c r="K23" s="20"/>
      <c r="L23" s="5">
        <f t="shared" ref="L23:L34" si="5">D23-E23-J23</f>
        <v>285393.59999999998</v>
      </c>
    </row>
    <row r="24" spans="1:12" ht="19.899999999999999" customHeight="1" thickBot="1">
      <c r="A24" s="8" t="s">
        <v>105</v>
      </c>
      <c r="B24" s="11"/>
      <c r="C24" s="114"/>
      <c r="D24" s="18"/>
      <c r="E24" s="18"/>
      <c r="F24" s="126"/>
      <c r="G24" s="18"/>
      <c r="H24" s="18"/>
      <c r="I24" s="18">
        <f t="shared" si="2"/>
        <v>0</v>
      </c>
      <c r="J24" s="28">
        <f t="shared" si="0"/>
        <v>0</v>
      </c>
      <c r="K24" s="20"/>
      <c r="L24" s="5">
        <f t="shared" si="5"/>
        <v>0</v>
      </c>
    </row>
    <row r="25" spans="1:12" ht="19.899999999999999" customHeight="1" thickBot="1">
      <c r="A25" s="8" t="s">
        <v>55</v>
      </c>
      <c r="B25" s="11">
        <v>221</v>
      </c>
      <c r="C25" s="114" t="s">
        <v>209</v>
      </c>
      <c r="D25" s="18">
        <v>72000</v>
      </c>
      <c r="E25" s="18"/>
      <c r="F25" s="18">
        <f>15600+21741.82</f>
        <v>37341.82</v>
      </c>
      <c r="G25" s="18"/>
      <c r="H25" s="18"/>
      <c r="I25" s="18">
        <f t="shared" si="2"/>
        <v>37341.82</v>
      </c>
      <c r="J25" s="28">
        <f t="shared" si="0"/>
        <v>34658.18</v>
      </c>
      <c r="K25" s="20"/>
      <c r="L25" s="5">
        <f t="shared" si="5"/>
        <v>37341.82</v>
      </c>
    </row>
    <row r="26" spans="1:12" ht="15" customHeight="1" thickBot="1">
      <c r="A26" s="8" t="s">
        <v>70</v>
      </c>
      <c r="B26" s="11">
        <v>223</v>
      </c>
      <c r="C26" s="114" t="s">
        <v>209</v>
      </c>
      <c r="D26" s="18">
        <v>94600</v>
      </c>
      <c r="E26" s="18"/>
      <c r="F26" s="18">
        <f>29002.56+46348.69+2018.56+3121.9</f>
        <v>80491.709999999992</v>
      </c>
      <c r="G26" s="18"/>
      <c r="H26" s="18"/>
      <c r="I26" s="18">
        <f t="shared" si="2"/>
        <v>80491.709999999992</v>
      </c>
      <c r="J26" s="28">
        <f t="shared" si="0"/>
        <v>14108.290000000008</v>
      </c>
      <c r="K26" s="20"/>
      <c r="L26" s="5">
        <f t="shared" si="5"/>
        <v>80491.709999999992</v>
      </c>
    </row>
    <row r="27" spans="1:12" ht="15" customHeight="1" thickBot="1">
      <c r="A27" s="8" t="s">
        <v>56</v>
      </c>
      <c r="B27" s="11">
        <v>225</v>
      </c>
      <c r="C27" s="114" t="s">
        <v>209</v>
      </c>
      <c r="D27" s="18">
        <v>110000</v>
      </c>
      <c r="E27" s="18"/>
      <c r="F27" s="18">
        <f>13600+18442.69</f>
        <v>32042.69</v>
      </c>
      <c r="G27" s="18"/>
      <c r="H27" s="18"/>
      <c r="I27" s="18">
        <f t="shared" si="2"/>
        <v>32042.69</v>
      </c>
      <c r="J27" s="28">
        <f t="shared" si="0"/>
        <v>77957.31</v>
      </c>
      <c r="K27" s="20"/>
      <c r="L27" s="5">
        <f t="shared" si="5"/>
        <v>32042.690000000002</v>
      </c>
    </row>
    <row r="28" spans="1:12" ht="15" customHeight="1" thickBot="1">
      <c r="A28" s="8" t="s">
        <v>69</v>
      </c>
      <c r="B28" s="11">
        <v>226</v>
      </c>
      <c r="C28" s="114" t="s">
        <v>209</v>
      </c>
      <c r="D28" s="18">
        <v>647900</v>
      </c>
      <c r="E28" s="18"/>
      <c r="F28" s="18">
        <v>569444.15</v>
      </c>
      <c r="G28" s="18"/>
      <c r="H28" s="18"/>
      <c r="I28" s="18">
        <f t="shared" si="2"/>
        <v>569444.15</v>
      </c>
      <c r="J28" s="28">
        <f t="shared" si="0"/>
        <v>78455.849999999977</v>
      </c>
      <c r="K28" s="20"/>
      <c r="L28" s="5">
        <f t="shared" si="5"/>
        <v>569444.15</v>
      </c>
    </row>
    <row r="29" spans="1:12" ht="15" customHeight="1" thickBot="1">
      <c r="A29" s="8" t="s">
        <v>318</v>
      </c>
      <c r="B29" s="11">
        <v>227</v>
      </c>
      <c r="C29" s="114" t="s">
        <v>209</v>
      </c>
      <c r="D29" s="18">
        <v>3600</v>
      </c>
      <c r="E29" s="18"/>
      <c r="F29" s="18">
        <v>3568.08</v>
      </c>
      <c r="G29" s="18"/>
      <c r="H29" s="18"/>
      <c r="I29" s="18">
        <f t="shared" si="2"/>
        <v>3568.08</v>
      </c>
      <c r="J29" s="28">
        <f t="shared" si="0"/>
        <v>31.920000000000073</v>
      </c>
      <c r="K29" s="20"/>
      <c r="L29" s="5">
        <f t="shared" si="5"/>
        <v>3568.08</v>
      </c>
    </row>
    <row r="30" spans="1:12" ht="15" customHeight="1" thickBot="1">
      <c r="A30" s="8" t="s">
        <v>104</v>
      </c>
      <c r="B30" s="11">
        <v>310</v>
      </c>
      <c r="C30" s="114" t="s">
        <v>209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2"/>
        <v>0</v>
      </c>
      <c r="J30" s="28">
        <f t="shared" si="0"/>
        <v>100000</v>
      </c>
      <c r="K30" s="20"/>
      <c r="L30" s="5">
        <f t="shared" si="5"/>
        <v>0</v>
      </c>
    </row>
    <row r="31" spans="1:12" ht="15" customHeight="1" thickBot="1">
      <c r="A31" s="8" t="s">
        <v>57</v>
      </c>
      <c r="B31" s="11">
        <v>343</v>
      </c>
      <c r="C31" s="114" t="s">
        <v>209</v>
      </c>
      <c r="D31" s="18">
        <v>146600</v>
      </c>
      <c r="E31" s="18"/>
      <c r="F31" s="18">
        <v>146600</v>
      </c>
      <c r="G31" s="18" t="s">
        <v>66</v>
      </c>
      <c r="H31" s="18" t="s">
        <v>66</v>
      </c>
      <c r="I31" s="18">
        <f t="shared" si="2"/>
        <v>146600</v>
      </c>
      <c r="J31" s="28">
        <f t="shared" si="0"/>
        <v>0</v>
      </c>
      <c r="K31" s="20"/>
      <c r="L31" s="5">
        <f t="shared" si="5"/>
        <v>146600</v>
      </c>
    </row>
    <row r="32" spans="1:12" ht="15" customHeight="1" thickBot="1">
      <c r="A32" s="8" t="s">
        <v>57</v>
      </c>
      <c r="B32" s="11">
        <v>346</v>
      </c>
      <c r="C32" s="114" t="s">
        <v>209</v>
      </c>
      <c r="D32" s="18">
        <v>126300</v>
      </c>
      <c r="E32" s="18"/>
      <c r="F32" s="18">
        <v>25384</v>
      </c>
      <c r="G32" s="18"/>
      <c r="H32" s="18"/>
      <c r="I32" s="18">
        <f t="shared" si="2"/>
        <v>25384</v>
      </c>
      <c r="J32" s="28">
        <f t="shared" si="0"/>
        <v>100916</v>
      </c>
      <c r="K32" s="20"/>
      <c r="L32" s="5">
        <f t="shared" si="5"/>
        <v>25384</v>
      </c>
    </row>
    <row r="33" spans="1:12" ht="15" customHeight="1" thickBot="1">
      <c r="A33" s="8" t="s">
        <v>254</v>
      </c>
      <c r="B33" s="11">
        <v>291</v>
      </c>
      <c r="C33" s="114" t="s">
        <v>222</v>
      </c>
      <c r="D33" s="18">
        <v>3800</v>
      </c>
      <c r="E33" s="18"/>
      <c r="F33" s="18">
        <v>1608</v>
      </c>
      <c r="G33" s="18" t="s">
        <v>66</v>
      </c>
      <c r="H33" s="18" t="s">
        <v>66</v>
      </c>
      <c r="I33" s="18">
        <f t="shared" si="2"/>
        <v>1608</v>
      </c>
      <c r="J33" s="28">
        <f t="shared" si="0"/>
        <v>2192</v>
      </c>
      <c r="K33" s="20"/>
      <c r="L33" s="5">
        <f t="shared" si="5"/>
        <v>1608</v>
      </c>
    </row>
    <row r="34" spans="1:12" ht="15" customHeight="1" thickBot="1">
      <c r="A34" s="8" t="s">
        <v>225</v>
      </c>
      <c r="B34" s="11">
        <v>226</v>
      </c>
      <c r="C34" s="114" t="s">
        <v>226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2"/>
        <v>0</v>
      </c>
      <c r="J34" s="28">
        <f t="shared" si="0"/>
        <v>45000</v>
      </c>
      <c r="K34" s="20"/>
      <c r="L34" s="5">
        <f t="shared" si="5"/>
        <v>0</v>
      </c>
    </row>
    <row r="35" spans="1:12" ht="15.6" customHeight="1" thickBot="1">
      <c r="A35" s="8" t="s">
        <v>240</v>
      </c>
      <c r="B35" s="11">
        <v>225</v>
      </c>
      <c r="C35" s="114" t="s">
        <v>227</v>
      </c>
      <c r="D35" s="18">
        <v>60000</v>
      </c>
      <c r="E35" s="18">
        <v>0</v>
      </c>
      <c r="F35" s="18">
        <v>23066</v>
      </c>
      <c r="G35" s="18" t="s">
        <v>66</v>
      </c>
      <c r="H35" s="18" t="s">
        <v>66</v>
      </c>
      <c r="I35" s="18">
        <f t="shared" si="2"/>
        <v>23066</v>
      </c>
      <c r="J35" s="28">
        <f t="shared" si="0"/>
        <v>36934</v>
      </c>
      <c r="K35" s="20"/>
      <c r="L35" s="5">
        <f>D36-E36-J36</f>
        <v>200</v>
      </c>
    </row>
    <row r="36" spans="1:12" ht="49.15" customHeight="1">
      <c r="A36" s="8" t="s">
        <v>263</v>
      </c>
      <c r="B36" s="11">
        <v>346</v>
      </c>
      <c r="C36" s="24" t="s">
        <v>264</v>
      </c>
      <c r="D36" s="18">
        <v>200</v>
      </c>
      <c r="E36" s="18"/>
      <c r="F36" s="18">
        <v>200</v>
      </c>
      <c r="G36" s="18" t="s">
        <v>66</v>
      </c>
      <c r="H36" s="18" t="s">
        <v>66</v>
      </c>
      <c r="I36" s="18">
        <f t="shared" si="2"/>
        <v>200</v>
      </c>
      <c r="J36" s="28">
        <f t="shared" si="0"/>
        <v>0</v>
      </c>
      <c r="K36" s="20"/>
      <c r="L36" s="5"/>
    </row>
    <row r="37" spans="1:12" s="6" customFormat="1" ht="15" customHeight="1" thickBot="1">
      <c r="A37" s="7" t="s">
        <v>58</v>
      </c>
      <c r="B37" s="12"/>
      <c r="C37" s="22" t="s">
        <v>59</v>
      </c>
      <c r="D37" s="23">
        <f>D36+D35+D34+D33+D32+D31+D30+D29+D28+D27+D26+D25+D23+D22+D19+D18+D17+D14+++++D12</f>
        <v>7910700</v>
      </c>
      <c r="E37" s="23">
        <f t="shared" ref="E37:J37" si="6">SUM(E12:E36)</f>
        <v>0</v>
      </c>
      <c r="F37" s="23">
        <f>SUM(F12:F36)</f>
        <v>6348745.9700000007</v>
      </c>
      <c r="G37" s="23">
        <f t="shared" si="6"/>
        <v>0</v>
      </c>
      <c r="H37" s="23">
        <f t="shared" si="6"/>
        <v>0</v>
      </c>
      <c r="I37" s="23">
        <f t="shared" si="6"/>
        <v>6348745.9700000007</v>
      </c>
      <c r="J37" s="23">
        <f t="shared" si="6"/>
        <v>7649854.0299999993</v>
      </c>
      <c r="K37" s="23">
        <f>SUM(K12:K36)-K15-K16-K20-K21</f>
        <v>0</v>
      </c>
      <c r="L37" s="5"/>
    </row>
    <row r="38" spans="1:12" ht="34.15" customHeight="1" thickBot="1">
      <c r="A38" s="8" t="s">
        <v>171</v>
      </c>
      <c r="B38" s="11">
        <v>296</v>
      </c>
      <c r="C38" s="25" t="s">
        <v>210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7">F38</f>
        <v>0</v>
      </c>
      <c r="J38" s="28">
        <f t="shared" si="0"/>
        <v>50000</v>
      </c>
      <c r="K38" s="20"/>
      <c r="L38" s="36"/>
    </row>
    <row r="39" spans="1:12" ht="22.15" customHeight="1" thickBot="1">
      <c r="A39" s="7" t="s">
        <v>58</v>
      </c>
      <c r="B39" s="12"/>
      <c r="C39" s="22" t="s">
        <v>268</v>
      </c>
      <c r="D39" s="23">
        <f>D38</f>
        <v>50000</v>
      </c>
      <c r="E39" s="23"/>
      <c r="F39" s="16"/>
      <c r="G39" s="16"/>
      <c r="H39" s="16"/>
      <c r="I39" s="18">
        <f t="shared" si="7"/>
        <v>0</v>
      </c>
      <c r="J39" s="28">
        <f t="shared" si="0"/>
        <v>50000</v>
      </c>
      <c r="K39" s="17"/>
      <c r="L39" s="5"/>
    </row>
    <row r="40" spans="1:12" ht="33" customHeight="1" thickBot="1">
      <c r="A40" s="8" t="s">
        <v>255</v>
      </c>
      <c r="B40" s="11">
        <v>226</v>
      </c>
      <c r="C40" s="25" t="s">
        <v>235</v>
      </c>
      <c r="D40" s="26">
        <v>170500</v>
      </c>
      <c r="E40" s="26"/>
      <c r="F40" s="18">
        <v>21000</v>
      </c>
      <c r="G40" s="19" t="s">
        <v>66</v>
      </c>
      <c r="H40" s="19" t="s">
        <v>66</v>
      </c>
      <c r="I40" s="18">
        <f t="shared" si="7"/>
        <v>21000</v>
      </c>
      <c r="J40" s="28">
        <f t="shared" si="0"/>
        <v>149500</v>
      </c>
      <c r="K40" s="20"/>
      <c r="L40" s="5"/>
    </row>
    <row r="41" spans="1:12" ht="27.75" customHeight="1" thickBot="1">
      <c r="A41" s="8" t="s">
        <v>271</v>
      </c>
      <c r="B41" s="11">
        <v>291</v>
      </c>
      <c r="C41" s="24" t="s">
        <v>236</v>
      </c>
      <c r="D41" s="18">
        <v>1111400</v>
      </c>
      <c r="E41" s="18"/>
      <c r="F41" s="18">
        <v>614107</v>
      </c>
      <c r="G41" s="19" t="s">
        <v>66</v>
      </c>
      <c r="H41" s="19" t="s">
        <v>66</v>
      </c>
      <c r="I41" s="18">
        <f t="shared" si="7"/>
        <v>614107</v>
      </c>
      <c r="J41" s="28">
        <f t="shared" si="0"/>
        <v>497293</v>
      </c>
      <c r="K41" s="20"/>
      <c r="L41" s="5">
        <f>D42-E42-J42</f>
        <v>63870</v>
      </c>
    </row>
    <row r="42" spans="1:12" ht="26.25" customHeight="1" thickBot="1">
      <c r="A42" s="8" t="s">
        <v>172</v>
      </c>
      <c r="B42" s="11">
        <v>226</v>
      </c>
      <c r="C42" s="24" t="s">
        <v>237</v>
      </c>
      <c r="D42" s="18">
        <v>166000</v>
      </c>
      <c r="E42" s="18"/>
      <c r="F42" s="18">
        <v>63870</v>
      </c>
      <c r="G42" s="19" t="s">
        <v>66</v>
      </c>
      <c r="H42" s="19" t="s">
        <v>66</v>
      </c>
      <c r="I42" s="18">
        <f t="shared" si="7"/>
        <v>63870</v>
      </c>
      <c r="J42" s="28">
        <f t="shared" si="0"/>
        <v>102130</v>
      </c>
      <c r="K42" s="20"/>
      <c r="L42" s="5" t="e">
        <f>#REF!-#REF!-#REF!</f>
        <v>#REF!</v>
      </c>
    </row>
    <row r="43" spans="1:12" ht="15" customHeight="1" thickBot="1">
      <c r="A43" s="8" t="s">
        <v>265</v>
      </c>
      <c r="B43" s="11">
        <v>297</v>
      </c>
      <c r="C43" s="24" t="s">
        <v>211</v>
      </c>
      <c r="D43" s="18">
        <v>40000</v>
      </c>
      <c r="E43" s="18"/>
      <c r="F43" s="18">
        <v>40000</v>
      </c>
      <c r="G43" s="19" t="s">
        <v>66</v>
      </c>
      <c r="H43" s="19" t="s">
        <v>66</v>
      </c>
      <c r="I43" s="18">
        <f t="shared" si="7"/>
        <v>40000</v>
      </c>
      <c r="J43" s="28">
        <f t="shared" si="0"/>
        <v>0</v>
      </c>
      <c r="K43" s="20"/>
      <c r="L43" s="5">
        <f>D45-E45-J45</f>
        <v>81800</v>
      </c>
    </row>
    <row r="44" spans="1:12" ht="26.45" customHeight="1" thickBot="1">
      <c r="A44" s="8" t="s">
        <v>266</v>
      </c>
      <c r="B44" s="11">
        <v>251</v>
      </c>
      <c r="C44" s="24" t="s">
        <v>319</v>
      </c>
      <c r="D44" s="18">
        <v>46900</v>
      </c>
      <c r="E44" s="18"/>
      <c r="F44" s="18">
        <v>23448</v>
      </c>
      <c r="G44" s="19" t="s">
        <v>66</v>
      </c>
      <c r="H44" s="19" t="s">
        <v>66</v>
      </c>
      <c r="I44" s="18">
        <f>F44</f>
        <v>23448</v>
      </c>
      <c r="J44" s="28">
        <f>D44-F44</f>
        <v>23452</v>
      </c>
      <c r="K44" s="20"/>
      <c r="L44" s="5" t="e">
        <f>#REF!-#REF!-#REF!</f>
        <v>#REF!</v>
      </c>
    </row>
    <row r="45" spans="1:12" ht="26.45" customHeight="1">
      <c r="A45" s="8" t="s">
        <v>266</v>
      </c>
      <c r="B45" s="11">
        <v>251</v>
      </c>
      <c r="C45" s="24" t="s">
        <v>220</v>
      </c>
      <c r="D45" s="18">
        <v>89600</v>
      </c>
      <c r="E45" s="18"/>
      <c r="F45" s="18">
        <v>81800</v>
      </c>
      <c r="G45" s="19" t="s">
        <v>66</v>
      </c>
      <c r="H45" s="19" t="s">
        <v>66</v>
      </c>
      <c r="I45" s="18">
        <f t="shared" si="7"/>
        <v>81800</v>
      </c>
      <c r="J45" s="28">
        <f t="shared" si="0"/>
        <v>7800</v>
      </c>
      <c r="K45" s="20"/>
      <c r="L45" s="5" t="e">
        <f>#REF!-#REF!-#REF!</f>
        <v>#REF!</v>
      </c>
    </row>
    <row r="46" spans="1:12" ht="15" customHeight="1" thickBot="1">
      <c r="A46" s="7" t="s">
        <v>58</v>
      </c>
      <c r="B46" s="12"/>
      <c r="C46" s="21" t="s">
        <v>67</v>
      </c>
      <c r="D46" s="16">
        <f>D40+D41+D42+D43+D44+D45</f>
        <v>1624400</v>
      </c>
      <c r="E46" s="16">
        <f t="shared" ref="E46:J46" si="8">SUM(E40:E45)</f>
        <v>0</v>
      </c>
      <c r="F46" s="16">
        <f>SUM(F40:F45)</f>
        <v>844225</v>
      </c>
      <c r="G46" s="16">
        <f t="shared" si="8"/>
        <v>0</v>
      </c>
      <c r="H46" s="16">
        <f t="shared" si="8"/>
        <v>0</v>
      </c>
      <c r="I46" s="16">
        <f t="shared" si="8"/>
        <v>844225</v>
      </c>
      <c r="J46" s="16">
        <f t="shared" si="8"/>
        <v>780175</v>
      </c>
      <c r="K46" s="29"/>
      <c r="L46" s="5" t="e">
        <f>#REF!-#REF!-#REF!</f>
        <v>#REF!</v>
      </c>
    </row>
    <row r="47" spans="1:12" ht="15" customHeight="1" thickBot="1">
      <c r="A47" s="8" t="s">
        <v>60</v>
      </c>
      <c r="B47" s="11">
        <v>211</v>
      </c>
      <c r="C47" s="24" t="s">
        <v>212</v>
      </c>
      <c r="D47" s="18">
        <v>310000</v>
      </c>
      <c r="E47" s="18"/>
      <c r="F47" s="18">
        <v>269416.64</v>
      </c>
      <c r="G47" s="19" t="s">
        <v>66</v>
      </c>
      <c r="H47" s="19" t="s">
        <v>66</v>
      </c>
      <c r="I47" s="18">
        <f>F47</f>
        <v>269416.64</v>
      </c>
      <c r="J47" s="28">
        <f t="shared" si="0"/>
        <v>40583.359999999986</v>
      </c>
      <c r="K47" s="87"/>
      <c r="L47" s="5">
        <f>D48-E48-J48</f>
        <v>76295.839999999997</v>
      </c>
    </row>
    <row r="48" spans="1:12" ht="15" customHeight="1" thickBot="1">
      <c r="A48" s="8" t="s">
        <v>61</v>
      </c>
      <c r="B48" s="11">
        <v>213</v>
      </c>
      <c r="C48" s="24" t="s">
        <v>224</v>
      </c>
      <c r="D48" s="18">
        <v>93700</v>
      </c>
      <c r="E48" s="18"/>
      <c r="F48" s="18">
        <v>76295.839999999997</v>
      </c>
      <c r="G48" s="18" t="s">
        <v>66</v>
      </c>
      <c r="H48" s="18" t="s">
        <v>66</v>
      </c>
      <c r="I48" s="18">
        <f>F48</f>
        <v>76295.839999999997</v>
      </c>
      <c r="J48" s="28">
        <f t="shared" si="0"/>
        <v>17404.160000000003</v>
      </c>
      <c r="K48" s="87"/>
      <c r="L48" s="5"/>
    </row>
    <row r="49" spans="1:12" ht="15" customHeight="1" thickBot="1">
      <c r="A49" s="8" t="s">
        <v>346</v>
      </c>
      <c r="B49" s="11">
        <v>310</v>
      </c>
      <c r="C49" s="24" t="s">
        <v>320</v>
      </c>
      <c r="D49" s="18">
        <v>55300</v>
      </c>
      <c r="E49" s="18"/>
      <c r="F49" s="18">
        <v>0</v>
      </c>
      <c r="G49" s="18"/>
      <c r="H49" s="18"/>
      <c r="I49" s="18">
        <f>F49</f>
        <v>0</v>
      </c>
      <c r="J49" s="28">
        <f t="shared" si="0"/>
        <v>55300</v>
      </c>
      <c r="K49" s="87"/>
      <c r="L49" s="5"/>
    </row>
    <row r="50" spans="1:12" ht="15" customHeight="1" thickBot="1">
      <c r="A50" s="8" t="s">
        <v>57</v>
      </c>
      <c r="B50" s="11">
        <v>346</v>
      </c>
      <c r="C50" s="24" t="s">
        <v>320</v>
      </c>
      <c r="D50" s="18">
        <v>3300</v>
      </c>
      <c r="E50" s="18"/>
      <c r="F50" s="18">
        <v>0</v>
      </c>
      <c r="G50" s="18"/>
      <c r="H50" s="18"/>
      <c r="I50" s="18">
        <v>0</v>
      </c>
      <c r="J50" s="28">
        <f t="shared" si="0"/>
        <v>3300</v>
      </c>
      <c r="K50" s="87"/>
      <c r="L50" s="5"/>
    </row>
    <row r="51" spans="1:12" ht="24" customHeight="1" thickBot="1">
      <c r="A51" s="7" t="s">
        <v>62</v>
      </c>
      <c r="B51" s="12"/>
      <c r="C51" s="21" t="s">
        <v>63</v>
      </c>
      <c r="D51" s="16">
        <f>D50+D48+D47+D49</f>
        <v>462300</v>
      </c>
      <c r="E51" s="16">
        <f t="shared" ref="E51:I51" si="9">E50+E48+E47</f>
        <v>0</v>
      </c>
      <c r="F51" s="16">
        <f>F50+F48+F47+F49</f>
        <v>345712.48</v>
      </c>
      <c r="G51" s="16">
        <f t="shared" si="9"/>
        <v>0</v>
      </c>
      <c r="H51" s="16">
        <f t="shared" si="9"/>
        <v>0</v>
      </c>
      <c r="I51" s="16">
        <f t="shared" si="9"/>
        <v>345712.48</v>
      </c>
      <c r="J51" s="28">
        <f t="shared" si="0"/>
        <v>116587.52000000002</v>
      </c>
      <c r="K51" s="17"/>
      <c r="L51" s="5"/>
    </row>
    <row r="52" spans="1:12" ht="15" customHeight="1" thickBot="1">
      <c r="A52" s="8" t="s">
        <v>244</v>
      </c>
      <c r="B52" s="11">
        <v>226</v>
      </c>
      <c r="C52" s="24" t="s">
        <v>213</v>
      </c>
      <c r="D52" s="18">
        <v>10000</v>
      </c>
      <c r="E52" s="18"/>
      <c r="F52" s="18">
        <f>E52</f>
        <v>0</v>
      </c>
      <c r="G52" s="18" t="s">
        <v>66</v>
      </c>
      <c r="H52" s="18" t="s">
        <v>66</v>
      </c>
      <c r="I52" s="18">
        <f>F52</f>
        <v>0</v>
      </c>
      <c r="J52" s="28">
        <f t="shared" si="0"/>
        <v>10000</v>
      </c>
      <c r="K52" s="87"/>
      <c r="L52" s="5">
        <f>D53-E53-J53</f>
        <v>0</v>
      </c>
    </row>
    <row r="53" spans="1:12" ht="15" customHeight="1" thickBot="1">
      <c r="A53" s="8" t="s">
        <v>243</v>
      </c>
      <c r="B53" s="11">
        <v>310</v>
      </c>
      <c r="C53" s="24" t="s">
        <v>213</v>
      </c>
      <c r="D53" s="18">
        <v>40000</v>
      </c>
      <c r="E53" s="18"/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0"/>
        <v>40000</v>
      </c>
      <c r="K53" s="17"/>
      <c r="L53" s="5"/>
    </row>
    <row r="54" spans="1:12" s="6" customFormat="1" ht="25.5" customHeight="1" thickBot="1">
      <c r="A54" s="8" t="s">
        <v>242</v>
      </c>
      <c r="B54" s="11">
        <v>226</v>
      </c>
      <c r="C54" s="24" t="s">
        <v>341</v>
      </c>
      <c r="D54" s="18">
        <v>50000</v>
      </c>
      <c r="E54" s="18">
        <v>0</v>
      </c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0"/>
        <v>50000</v>
      </c>
      <c r="K54" s="87"/>
      <c r="L54" s="5">
        <f>D56-E56-J56</f>
        <v>0</v>
      </c>
    </row>
    <row r="55" spans="1:12" s="6" customFormat="1" ht="25.5" customHeight="1" thickBot="1">
      <c r="A55" s="8" t="s">
        <v>296</v>
      </c>
      <c r="B55" s="11">
        <v>349</v>
      </c>
      <c r="C55" s="24" t="s">
        <v>214</v>
      </c>
      <c r="D55" s="18">
        <v>10000</v>
      </c>
      <c r="E55" s="18">
        <v>0</v>
      </c>
      <c r="F55" s="18">
        <v>0</v>
      </c>
      <c r="G55" s="18"/>
      <c r="H55" s="18"/>
      <c r="I55" s="18">
        <f>F55</f>
        <v>0</v>
      </c>
      <c r="J55" s="28">
        <f t="shared" si="0"/>
        <v>10000</v>
      </c>
      <c r="K55" s="192"/>
      <c r="L55" s="5"/>
    </row>
    <row r="56" spans="1:12" s="6" customFormat="1" ht="29.45" customHeight="1" thickBot="1">
      <c r="A56" s="7" t="s">
        <v>58</v>
      </c>
      <c r="B56" s="12"/>
      <c r="C56" s="21" t="s">
        <v>64</v>
      </c>
      <c r="D56" s="16">
        <f>D55+D54+D53+D52</f>
        <v>110000</v>
      </c>
      <c r="E56" s="16">
        <f t="shared" ref="E56:I56" si="10">E55+E54+E53+E52</f>
        <v>0</v>
      </c>
      <c r="F56" s="16">
        <f t="shared" si="10"/>
        <v>0</v>
      </c>
      <c r="G56" s="16">
        <f t="shared" si="10"/>
        <v>0</v>
      </c>
      <c r="H56" s="16">
        <f t="shared" si="10"/>
        <v>0</v>
      </c>
      <c r="I56" s="16">
        <f t="shared" si="10"/>
        <v>0</v>
      </c>
      <c r="J56" s="28">
        <f t="shared" si="0"/>
        <v>110000</v>
      </c>
      <c r="K56" s="16">
        <f>SUM(K52:K54)</f>
        <v>0</v>
      </c>
      <c r="L56" s="5"/>
    </row>
    <row r="57" spans="1:12" s="6" customFormat="1" ht="29.45" customHeight="1" thickBot="1">
      <c r="A57" s="8" t="s">
        <v>258</v>
      </c>
      <c r="B57" s="11">
        <v>225</v>
      </c>
      <c r="C57" s="24" t="s">
        <v>261</v>
      </c>
      <c r="D57" s="18">
        <v>1344700</v>
      </c>
      <c r="E57" s="18"/>
      <c r="F57" s="18">
        <v>1344700</v>
      </c>
      <c r="G57" s="16"/>
      <c r="H57" s="16"/>
      <c r="I57" s="18">
        <f>F57</f>
        <v>1344700</v>
      </c>
      <c r="J57" s="28">
        <f t="shared" si="0"/>
        <v>0</v>
      </c>
      <c r="K57" s="88"/>
      <c r="L57" s="5"/>
    </row>
    <row r="58" spans="1:12" s="6" customFormat="1" ht="29.45" customHeight="1" thickBot="1">
      <c r="A58" s="8" t="s">
        <v>259</v>
      </c>
      <c r="B58" s="11">
        <v>226</v>
      </c>
      <c r="C58" s="24" t="s">
        <v>262</v>
      </c>
      <c r="D58" s="18">
        <v>500000</v>
      </c>
      <c r="E58" s="18"/>
      <c r="F58" s="18">
        <v>500000</v>
      </c>
      <c r="G58" s="16"/>
      <c r="H58" s="16"/>
      <c r="I58" s="18">
        <f>F58</f>
        <v>500000</v>
      </c>
      <c r="J58" s="28">
        <f t="shared" si="0"/>
        <v>0</v>
      </c>
      <c r="K58" s="88"/>
      <c r="L58" s="5"/>
    </row>
    <row r="59" spans="1:12" s="6" customFormat="1" ht="29.45" customHeight="1" thickBot="1">
      <c r="A59" s="89" t="s">
        <v>58</v>
      </c>
      <c r="B59" s="12"/>
      <c r="C59" s="21" t="s">
        <v>260</v>
      </c>
      <c r="D59" s="16">
        <f t="shared" ref="D59:I59" si="11">D57+D58</f>
        <v>1844700</v>
      </c>
      <c r="E59" s="16">
        <f t="shared" si="11"/>
        <v>0</v>
      </c>
      <c r="F59" s="16">
        <f>F58+F57</f>
        <v>1844700</v>
      </c>
      <c r="G59" s="16">
        <f t="shared" si="11"/>
        <v>0</v>
      </c>
      <c r="H59" s="16">
        <f t="shared" si="11"/>
        <v>0</v>
      </c>
      <c r="I59" s="16">
        <f t="shared" si="11"/>
        <v>1844700</v>
      </c>
      <c r="J59" s="28">
        <f t="shared" si="0"/>
        <v>0</v>
      </c>
      <c r="K59" s="16">
        <f>SUM(K54:K58)</f>
        <v>0</v>
      </c>
      <c r="L59" s="5"/>
    </row>
    <row r="60" spans="1:12" ht="26.25" customHeight="1" thickBot="1">
      <c r="A60" s="8" t="s">
        <v>173</v>
      </c>
      <c r="B60" s="11">
        <v>225</v>
      </c>
      <c r="C60" s="24" t="s">
        <v>221</v>
      </c>
      <c r="D60" s="18">
        <v>70900</v>
      </c>
      <c r="E60" s="18"/>
      <c r="F60" s="18">
        <v>46918.58</v>
      </c>
      <c r="G60" s="18" t="s">
        <v>66</v>
      </c>
      <c r="H60" s="18" t="s">
        <v>66</v>
      </c>
      <c r="I60" s="18">
        <f t="shared" ref="I60:I83" si="12">F60</f>
        <v>46918.58</v>
      </c>
      <c r="J60" s="28">
        <f t="shared" si="0"/>
        <v>23981.42</v>
      </c>
      <c r="K60" s="20"/>
      <c r="L60" s="36" t="e">
        <f>#REF!-#REF!-#REF!</f>
        <v>#REF!</v>
      </c>
    </row>
    <row r="61" spans="1:12" ht="26.25" customHeight="1" thickBot="1">
      <c r="A61" s="7" t="s">
        <v>58</v>
      </c>
      <c r="B61" s="12"/>
      <c r="C61" s="21" t="s">
        <v>269</v>
      </c>
      <c r="D61" s="16">
        <f>D60</f>
        <v>70900</v>
      </c>
      <c r="E61" s="16"/>
      <c r="F61" s="16">
        <f>F60</f>
        <v>46918.58</v>
      </c>
      <c r="G61" s="16"/>
      <c r="H61" s="16"/>
      <c r="I61" s="16">
        <f t="shared" si="12"/>
        <v>46918.58</v>
      </c>
      <c r="J61" s="28">
        <f t="shared" si="0"/>
        <v>23981.42</v>
      </c>
      <c r="K61" s="17"/>
      <c r="L61" s="5"/>
    </row>
    <row r="62" spans="1:12" ht="26.25" customHeight="1" thickBot="1">
      <c r="A62" s="8" t="s">
        <v>334</v>
      </c>
      <c r="B62" s="11">
        <v>226</v>
      </c>
      <c r="C62" s="24" t="s">
        <v>329</v>
      </c>
      <c r="D62" s="18">
        <v>279000</v>
      </c>
      <c r="E62" s="18"/>
      <c r="F62" s="18">
        <v>0</v>
      </c>
      <c r="G62" s="16" t="s">
        <v>66</v>
      </c>
      <c r="H62" s="16" t="s">
        <v>66</v>
      </c>
      <c r="I62" s="18">
        <v>0</v>
      </c>
      <c r="J62" s="28">
        <f t="shared" si="0"/>
        <v>279000</v>
      </c>
      <c r="K62" s="20"/>
      <c r="L62" s="5"/>
    </row>
    <row r="63" spans="1:12" s="6" customFormat="1" ht="15.75" customHeight="1" thickBot="1">
      <c r="A63" s="8" t="s">
        <v>267</v>
      </c>
      <c r="B63" s="11">
        <v>291</v>
      </c>
      <c r="C63" s="24" t="s">
        <v>215</v>
      </c>
      <c r="D63" s="18">
        <v>54200</v>
      </c>
      <c r="E63" s="18"/>
      <c r="F63" s="18">
        <v>38675.58</v>
      </c>
      <c r="G63" s="16" t="s">
        <v>66</v>
      </c>
      <c r="H63" s="16" t="s">
        <v>66</v>
      </c>
      <c r="I63" s="18">
        <f>F63</f>
        <v>38675.58</v>
      </c>
      <c r="J63" s="28">
        <f t="shared" si="0"/>
        <v>15524.419999999998</v>
      </c>
      <c r="K63" s="29"/>
      <c r="L63" s="5">
        <f>D69-E69-J69</f>
        <v>1535605.54</v>
      </c>
    </row>
    <row r="64" spans="1:12" s="197" customFormat="1" ht="15.75" customHeight="1" thickBot="1">
      <c r="A64" s="8" t="s">
        <v>336</v>
      </c>
      <c r="B64" s="11">
        <v>251</v>
      </c>
      <c r="C64" s="24" t="s">
        <v>337</v>
      </c>
      <c r="D64" s="18">
        <v>150000</v>
      </c>
      <c r="E64" s="18"/>
      <c r="F64" s="18">
        <v>150000</v>
      </c>
      <c r="G64" s="16"/>
      <c r="H64" s="16"/>
      <c r="I64" s="18">
        <f>F64</f>
        <v>150000</v>
      </c>
      <c r="J64" s="28">
        <f t="shared" si="0"/>
        <v>0</v>
      </c>
      <c r="K64" s="88"/>
      <c r="L64" s="5"/>
    </row>
    <row r="65" spans="1:12" s="6" customFormat="1" ht="24.75" customHeight="1" thickBot="1">
      <c r="A65" s="7" t="s">
        <v>71</v>
      </c>
      <c r="B65" s="12"/>
      <c r="C65" s="21" t="s">
        <v>72</v>
      </c>
      <c r="D65" s="16">
        <f>SUM(D62:D64)</f>
        <v>483200</v>
      </c>
      <c r="E65" s="16">
        <f t="shared" ref="E65" si="13">SUM(E62:E63)</f>
        <v>0</v>
      </c>
      <c r="F65" s="16">
        <f>SUM(F62:F64)</f>
        <v>188675.58000000002</v>
      </c>
      <c r="G65" s="16">
        <f t="shared" ref="G65:I65" si="14">SUM(G62:G64)</f>
        <v>0</v>
      </c>
      <c r="H65" s="16">
        <f t="shared" si="14"/>
        <v>0</v>
      </c>
      <c r="I65" s="16">
        <f t="shared" si="14"/>
        <v>188675.58000000002</v>
      </c>
      <c r="J65" s="28">
        <f t="shared" si="0"/>
        <v>294524.42</v>
      </c>
      <c r="K65" s="16"/>
      <c r="L65" s="5">
        <f t="shared" ref="L65:L70" si="15">D66-E66-J66</f>
        <v>39513.54</v>
      </c>
    </row>
    <row r="66" spans="1:12" ht="22.9" customHeight="1" thickBot="1">
      <c r="A66" s="8" t="s">
        <v>245</v>
      </c>
      <c r="B66" s="11">
        <v>225</v>
      </c>
      <c r="C66" s="24" t="s">
        <v>216</v>
      </c>
      <c r="D66" s="18">
        <v>40000</v>
      </c>
      <c r="E66" s="18"/>
      <c r="F66" s="18">
        <v>39513.54</v>
      </c>
      <c r="G66" s="19" t="s">
        <v>66</v>
      </c>
      <c r="H66" s="19" t="s">
        <v>66</v>
      </c>
      <c r="I66" s="18">
        <f t="shared" si="12"/>
        <v>39513.54</v>
      </c>
      <c r="J66" s="28">
        <f t="shared" si="0"/>
        <v>486.45999999999913</v>
      </c>
      <c r="K66" s="17"/>
      <c r="L66" s="5">
        <f t="shared" si="15"/>
        <v>83000</v>
      </c>
    </row>
    <row r="67" spans="1:12" ht="20.45" customHeight="1" thickBot="1">
      <c r="A67" s="8" t="s">
        <v>248</v>
      </c>
      <c r="B67" s="11">
        <v>226</v>
      </c>
      <c r="C67" s="24" t="s">
        <v>228</v>
      </c>
      <c r="D67" s="18">
        <v>200000</v>
      </c>
      <c r="E67" s="18"/>
      <c r="F67" s="18">
        <v>83000</v>
      </c>
      <c r="G67" s="19" t="s">
        <v>66</v>
      </c>
      <c r="H67" s="19" t="s">
        <v>66</v>
      </c>
      <c r="I67" s="18">
        <f t="shared" si="12"/>
        <v>83000</v>
      </c>
      <c r="J67" s="28">
        <f t="shared" si="0"/>
        <v>117000</v>
      </c>
      <c r="K67" s="20"/>
      <c r="L67" s="5">
        <f t="shared" si="15"/>
        <v>382922</v>
      </c>
    </row>
    <row r="68" spans="1:12" ht="27" customHeight="1" thickBot="1">
      <c r="A68" s="8" t="s">
        <v>247</v>
      </c>
      <c r="B68" s="11">
        <v>225</v>
      </c>
      <c r="C68" s="24" t="s">
        <v>229</v>
      </c>
      <c r="D68" s="18">
        <v>700000</v>
      </c>
      <c r="E68" s="18"/>
      <c r="F68" s="18">
        <v>382922</v>
      </c>
      <c r="G68" s="19" t="s">
        <v>66</v>
      </c>
      <c r="H68" s="19" t="s">
        <v>66</v>
      </c>
      <c r="I68" s="18">
        <f t="shared" si="12"/>
        <v>382922</v>
      </c>
      <c r="J68" s="28">
        <f t="shared" si="0"/>
        <v>317078</v>
      </c>
      <c r="K68" s="20"/>
      <c r="L68" s="5">
        <f>D69-E69-J69</f>
        <v>1535605.54</v>
      </c>
    </row>
    <row r="69" spans="1:12" ht="24.6" customHeight="1" thickBot="1">
      <c r="A69" s="8" t="s">
        <v>249</v>
      </c>
      <c r="B69" s="11">
        <v>223</v>
      </c>
      <c r="C69" s="24" t="s">
        <v>229</v>
      </c>
      <c r="D69" s="18">
        <v>1791600</v>
      </c>
      <c r="E69" s="18"/>
      <c r="F69" s="18">
        <v>1535605.54</v>
      </c>
      <c r="G69" s="19"/>
      <c r="H69" s="19"/>
      <c r="I69" s="18">
        <f t="shared" si="12"/>
        <v>1535605.54</v>
      </c>
      <c r="J69" s="28">
        <f t="shared" ref="J69:J93" si="16">D69-F69</f>
        <v>255994.45999999996</v>
      </c>
      <c r="K69" s="20"/>
      <c r="L69" s="5">
        <f t="shared" si="15"/>
        <v>0</v>
      </c>
    </row>
    <row r="70" spans="1:12" ht="24.6" customHeight="1" thickBot="1">
      <c r="A70" s="8" t="s">
        <v>250</v>
      </c>
      <c r="B70" s="11">
        <v>346</v>
      </c>
      <c r="C70" s="24" t="s">
        <v>230</v>
      </c>
      <c r="D70" s="18">
        <v>50000</v>
      </c>
      <c r="E70" s="18"/>
      <c r="F70" s="18">
        <v>0</v>
      </c>
      <c r="G70" s="19" t="s">
        <v>66</v>
      </c>
      <c r="H70" s="19" t="s">
        <v>66</v>
      </c>
      <c r="I70" s="18">
        <f t="shared" si="12"/>
        <v>0</v>
      </c>
      <c r="J70" s="28">
        <f t="shared" si="16"/>
        <v>50000</v>
      </c>
      <c r="K70" s="20"/>
      <c r="L70" s="5">
        <f t="shared" si="15"/>
        <v>0</v>
      </c>
    </row>
    <row r="71" spans="1:12" ht="24.6" customHeight="1" thickBot="1">
      <c r="A71" s="8" t="s">
        <v>238</v>
      </c>
      <c r="B71" s="11">
        <v>225</v>
      </c>
      <c r="C71" s="24" t="s">
        <v>231</v>
      </c>
      <c r="D71" s="18">
        <v>50000</v>
      </c>
      <c r="E71" s="18"/>
      <c r="F71" s="18">
        <f>E71</f>
        <v>0</v>
      </c>
      <c r="G71" s="19" t="s">
        <v>66</v>
      </c>
      <c r="H71" s="19" t="s">
        <v>66</v>
      </c>
      <c r="I71" s="18">
        <f t="shared" si="12"/>
        <v>0</v>
      </c>
      <c r="J71" s="28">
        <f t="shared" si="16"/>
        <v>50000</v>
      </c>
      <c r="K71" s="20"/>
      <c r="L71" s="5" t="e">
        <f>#REF!-#REF!-#REF!</f>
        <v>#REF!</v>
      </c>
    </row>
    <row r="72" spans="1:12" ht="27.75" customHeight="1" thickBot="1">
      <c r="A72" s="8" t="s">
        <v>239</v>
      </c>
      <c r="B72" s="11">
        <v>225</v>
      </c>
      <c r="C72" s="24" t="s">
        <v>232</v>
      </c>
      <c r="D72" s="18">
        <v>476000</v>
      </c>
      <c r="E72" s="18"/>
      <c r="F72" s="18">
        <v>254400</v>
      </c>
      <c r="G72" s="19" t="s">
        <v>66</v>
      </c>
      <c r="H72" s="19" t="s">
        <v>66</v>
      </c>
      <c r="I72" s="18">
        <f t="shared" si="12"/>
        <v>254400</v>
      </c>
      <c r="J72" s="28">
        <f t="shared" si="16"/>
        <v>221600</v>
      </c>
      <c r="K72" s="87"/>
      <c r="L72" s="5">
        <f>D74-E74-J74</f>
        <v>0</v>
      </c>
    </row>
    <row r="73" spans="1:12" ht="27.75" customHeight="1" thickBot="1">
      <c r="A73" s="8" t="s">
        <v>253</v>
      </c>
      <c r="B73" s="11">
        <v>226</v>
      </c>
      <c r="C73" s="24" t="s">
        <v>323</v>
      </c>
      <c r="D73" s="18">
        <v>91800</v>
      </c>
      <c r="E73" s="18"/>
      <c r="F73" s="18">
        <v>61200</v>
      </c>
      <c r="G73" s="19"/>
      <c r="H73" s="19"/>
      <c r="I73" s="18">
        <f t="shared" si="12"/>
        <v>61200</v>
      </c>
      <c r="J73" s="28">
        <f t="shared" si="16"/>
        <v>30600</v>
      </c>
      <c r="K73" s="87"/>
      <c r="L73" s="5"/>
    </row>
    <row r="74" spans="1:12" ht="22.9" customHeight="1" thickBot="1">
      <c r="A74" s="8" t="s">
        <v>252</v>
      </c>
      <c r="B74" s="11">
        <v>226</v>
      </c>
      <c r="C74" s="24" t="s">
        <v>251</v>
      </c>
      <c r="D74" s="18">
        <v>50000</v>
      </c>
      <c r="E74" s="18"/>
      <c r="F74" s="18">
        <f>E74</f>
        <v>0</v>
      </c>
      <c r="G74" s="19" t="s">
        <v>66</v>
      </c>
      <c r="H74" s="19" t="s">
        <v>66</v>
      </c>
      <c r="I74" s="18">
        <f t="shared" si="12"/>
        <v>0</v>
      </c>
      <c r="J74" s="28">
        <f t="shared" si="16"/>
        <v>50000</v>
      </c>
      <c r="K74" s="87"/>
      <c r="L74" s="5">
        <f>D83-E83-J83</f>
        <v>26640</v>
      </c>
    </row>
    <row r="75" spans="1:12" ht="22.9" customHeight="1" thickBot="1">
      <c r="A75" s="8" t="s">
        <v>347</v>
      </c>
      <c r="B75" s="11">
        <v>228</v>
      </c>
      <c r="C75" s="24" t="s">
        <v>348</v>
      </c>
      <c r="D75" s="18">
        <v>11373.46</v>
      </c>
      <c r="E75" s="18"/>
      <c r="F75" s="18">
        <v>11345</v>
      </c>
      <c r="G75" s="19"/>
      <c r="H75" s="19"/>
      <c r="I75" s="18">
        <f>F75</f>
        <v>11345</v>
      </c>
      <c r="J75" s="28">
        <f>D75-F75</f>
        <v>28.459999999999127</v>
      </c>
      <c r="K75" s="87"/>
      <c r="L75" s="5"/>
    </row>
    <row r="76" spans="1:12" ht="22.9" customHeight="1" thickBot="1">
      <c r="A76" s="8" t="s">
        <v>330</v>
      </c>
      <c r="B76" s="11">
        <v>226</v>
      </c>
      <c r="C76" s="24" t="s">
        <v>335</v>
      </c>
      <c r="D76" s="18">
        <v>98000</v>
      </c>
      <c r="E76" s="18"/>
      <c r="F76" s="18">
        <v>98000</v>
      </c>
      <c r="G76" s="19" t="s">
        <v>66</v>
      </c>
      <c r="H76" s="19" t="s">
        <v>66</v>
      </c>
      <c r="I76" s="18">
        <f t="shared" ref="I76:I82" si="17">F76</f>
        <v>98000</v>
      </c>
      <c r="J76" s="28">
        <f t="shared" ref="J76:J82" si="18">D76-F76</f>
        <v>0</v>
      </c>
      <c r="K76" s="87"/>
      <c r="L76" s="5">
        <f>D84-E84-J84</f>
        <v>3821737.54</v>
      </c>
    </row>
    <row r="77" spans="1:12" ht="22.9" customHeight="1" thickBot="1">
      <c r="A77" s="8" t="s">
        <v>330</v>
      </c>
      <c r="B77" s="11">
        <v>228</v>
      </c>
      <c r="C77" s="24" t="s">
        <v>332</v>
      </c>
      <c r="D77" s="18">
        <v>3973.46</v>
      </c>
      <c r="E77" s="18"/>
      <c r="F77" s="18">
        <v>3538.33</v>
      </c>
      <c r="G77" s="19" t="s">
        <v>66</v>
      </c>
      <c r="H77" s="19" t="s">
        <v>66</v>
      </c>
      <c r="I77" s="18">
        <f t="shared" si="17"/>
        <v>3538.33</v>
      </c>
      <c r="J77" s="28">
        <f t="shared" si="18"/>
        <v>435.13000000000011</v>
      </c>
      <c r="K77" s="87"/>
      <c r="L77" s="5">
        <f>D85-E85-J85</f>
        <v>0</v>
      </c>
    </row>
    <row r="78" spans="1:12" ht="22.9" customHeight="1" thickBot="1">
      <c r="A78" s="8" t="s">
        <v>330</v>
      </c>
      <c r="B78" s="11">
        <v>228</v>
      </c>
      <c r="C78" s="24" t="s">
        <v>349</v>
      </c>
      <c r="D78" s="18">
        <v>26.54</v>
      </c>
      <c r="E78" s="18"/>
      <c r="F78" s="18">
        <f t="shared" ref="F78" si="19">E78</f>
        <v>0</v>
      </c>
      <c r="G78" s="19" t="s">
        <v>66</v>
      </c>
      <c r="H78" s="19" t="s">
        <v>66</v>
      </c>
      <c r="I78" s="18">
        <f t="shared" ref="I78" si="20">F78</f>
        <v>0</v>
      </c>
      <c r="J78" s="28">
        <f t="shared" ref="J78" si="21">D78-F78</f>
        <v>26.54</v>
      </c>
      <c r="K78" s="87"/>
      <c r="L78" s="5"/>
    </row>
    <row r="79" spans="1:12" ht="22.9" customHeight="1" thickBot="1">
      <c r="A79" s="8" t="s">
        <v>330</v>
      </c>
      <c r="B79" s="11">
        <v>228</v>
      </c>
      <c r="C79" s="24" t="s">
        <v>342</v>
      </c>
      <c r="D79" s="18">
        <v>77358.42</v>
      </c>
      <c r="E79" s="18"/>
      <c r="F79" s="18">
        <v>68461.440000000002</v>
      </c>
      <c r="G79" s="19" t="s">
        <v>66</v>
      </c>
      <c r="H79" s="19" t="s">
        <v>66</v>
      </c>
      <c r="I79" s="18">
        <f t="shared" si="17"/>
        <v>68461.440000000002</v>
      </c>
      <c r="J79" s="28">
        <f t="shared" si="18"/>
        <v>8896.9799999999959</v>
      </c>
      <c r="K79" s="87"/>
      <c r="L79" s="5">
        <f>D86-E86-J86</f>
        <v>0</v>
      </c>
    </row>
    <row r="80" spans="1:12" ht="22.9" customHeight="1" thickBot="1">
      <c r="A80" s="8" t="s">
        <v>330</v>
      </c>
      <c r="B80" s="11">
        <v>228</v>
      </c>
      <c r="C80" s="24" t="s">
        <v>343</v>
      </c>
      <c r="D80" s="18">
        <v>517668.12</v>
      </c>
      <c r="E80" s="18"/>
      <c r="F80" s="18">
        <v>458111.69</v>
      </c>
      <c r="G80" s="19" t="s">
        <v>66</v>
      </c>
      <c r="H80" s="19" t="s">
        <v>66</v>
      </c>
      <c r="I80" s="18">
        <f t="shared" si="17"/>
        <v>458111.69</v>
      </c>
      <c r="J80" s="28">
        <f t="shared" si="18"/>
        <v>59556.429999999993</v>
      </c>
      <c r="K80" s="87"/>
      <c r="L80" s="5">
        <f>D87-E87-J87</f>
        <v>200250</v>
      </c>
    </row>
    <row r="81" spans="1:12" ht="22.9" customHeight="1" thickBot="1">
      <c r="A81" s="8" t="s">
        <v>345</v>
      </c>
      <c r="B81" s="11">
        <v>226</v>
      </c>
      <c r="C81" s="24" t="s">
        <v>344</v>
      </c>
      <c r="D81" s="18">
        <v>600000</v>
      </c>
      <c r="E81" s="18"/>
      <c r="F81" s="18">
        <v>599000</v>
      </c>
      <c r="G81" s="19"/>
      <c r="H81" s="19"/>
      <c r="I81" s="18">
        <f>F81</f>
        <v>599000</v>
      </c>
      <c r="J81" s="28">
        <f>D81-F81</f>
        <v>1000</v>
      </c>
      <c r="K81" s="87"/>
      <c r="L81" s="5"/>
    </row>
    <row r="82" spans="1:12" ht="22.9" customHeight="1" thickBot="1">
      <c r="A82" s="8" t="s">
        <v>331</v>
      </c>
      <c r="B82" s="11">
        <v>226</v>
      </c>
      <c r="C82" s="24" t="s">
        <v>333</v>
      </c>
      <c r="D82" s="18">
        <v>200000</v>
      </c>
      <c r="E82" s="18"/>
      <c r="F82" s="18">
        <v>200000</v>
      </c>
      <c r="G82" s="19" t="s">
        <v>66</v>
      </c>
      <c r="H82" s="19" t="s">
        <v>66</v>
      </c>
      <c r="I82" s="18">
        <f t="shared" si="17"/>
        <v>200000</v>
      </c>
      <c r="J82" s="28">
        <f t="shared" si="18"/>
        <v>0</v>
      </c>
      <c r="K82" s="87"/>
      <c r="L82" s="5">
        <f t="shared" ref="L82" si="22">D88-E88-J88</f>
        <v>200250</v>
      </c>
    </row>
    <row r="83" spans="1:12" s="6" customFormat="1" ht="21" customHeight="1" thickBot="1">
      <c r="A83" s="8" t="s">
        <v>241</v>
      </c>
      <c r="B83" s="11">
        <v>225</v>
      </c>
      <c r="C83" s="24" t="s">
        <v>217</v>
      </c>
      <c r="D83" s="18">
        <v>35600</v>
      </c>
      <c r="E83" s="18"/>
      <c r="F83" s="18">
        <v>26640</v>
      </c>
      <c r="G83" s="19" t="s">
        <v>66</v>
      </c>
      <c r="H83" s="19" t="s">
        <v>66</v>
      </c>
      <c r="I83" s="18">
        <f t="shared" si="12"/>
        <v>26640</v>
      </c>
      <c r="J83" s="28">
        <f t="shared" si="16"/>
        <v>8960</v>
      </c>
      <c r="K83" s="87"/>
      <c r="L83" s="5">
        <f>D84-E84-J84</f>
        <v>3821737.54</v>
      </c>
    </row>
    <row r="84" spans="1:12" s="6" customFormat="1" ht="25.9" customHeight="1" thickBot="1">
      <c r="A84" s="7" t="s">
        <v>58</v>
      </c>
      <c r="B84" s="12"/>
      <c r="C84" s="21" t="s">
        <v>65</v>
      </c>
      <c r="D84" s="16">
        <f>SUM(D66:D83)</f>
        <v>4993400</v>
      </c>
      <c r="E84" s="16">
        <f>E83+E74+E73+E72+E71+E70+E69+E68+E67+E66</f>
        <v>0</v>
      </c>
      <c r="F84" s="16">
        <f>F83+F74+F73+F72+F71+F70+F69+F68+F67+F66+F82+F81+F80+F79+F77+F76+F75</f>
        <v>3821737.54</v>
      </c>
      <c r="G84" s="16">
        <f t="shared" ref="G84:H84" si="23">G83+G74+G73+G72+G71+G70+G69+G68+G67+G66+G82+G81+G80+G79+G77+G76</f>
        <v>0</v>
      </c>
      <c r="H84" s="16">
        <f t="shared" si="23"/>
        <v>0</v>
      </c>
      <c r="I84" s="16">
        <f>I83+I74+I73+I72+I71+I70+I69+I68+I67+I66+I82+I81+I80+I79+I77+I76+I75</f>
        <v>3821737.54</v>
      </c>
      <c r="J84" s="28">
        <f t="shared" si="16"/>
        <v>1171662.46</v>
      </c>
      <c r="K84" s="29"/>
      <c r="L84" s="5" t="e">
        <f>#REF!-#REF!-#REF!</f>
        <v>#REF!</v>
      </c>
    </row>
    <row r="85" spans="1:12" s="6" customFormat="1" ht="27" customHeight="1" thickBot="1">
      <c r="A85" s="8" t="s">
        <v>297</v>
      </c>
      <c r="B85" s="11">
        <v>226</v>
      </c>
      <c r="C85" s="24" t="s">
        <v>233</v>
      </c>
      <c r="D85" s="18">
        <v>30000</v>
      </c>
      <c r="E85" s="18"/>
      <c r="F85" s="18">
        <v>0</v>
      </c>
      <c r="G85" s="19" t="s">
        <v>66</v>
      </c>
      <c r="H85" s="19" t="s">
        <v>66</v>
      </c>
      <c r="I85" s="18">
        <f t="shared" ref="I85:I93" si="24">F85</f>
        <v>0</v>
      </c>
      <c r="J85" s="28">
        <f t="shared" si="16"/>
        <v>30000</v>
      </c>
      <c r="K85" s="87"/>
      <c r="L85" s="5" t="e">
        <f>#REF!-#REF!-#REF!</f>
        <v>#REF!</v>
      </c>
    </row>
    <row r="86" spans="1:12" s="6" customFormat="1" ht="25.9" customHeight="1" thickBot="1">
      <c r="A86" s="7" t="s">
        <v>58</v>
      </c>
      <c r="B86" s="12"/>
      <c r="C86" s="21" t="s">
        <v>234</v>
      </c>
      <c r="D86" s="16">
        <f t="shared" ref="D86:I86" si="25">D85</f>
        <v>30000</v>
      </c>
      <c r="E86" s="16">
        <f t="shared" si="25"/>
        <v>0</v>
      </c>
      <c r="F86" s="16">
        <f t="shared" si="25"/>
        <v>0</v>
      </c>
      <c r="G86" s="16" t="str">
        <f t="shared" si="25"/>
        <v>0</v>
      </c>
      <c r="H86" s="16" t="str">
        <f t="shared" si="25"/>
        <v>0</v>
      </c>
      <c r="I86" s="16">
        <f t="shared" si="25"/>
        <v>0</v>
      </c>
      <c r="J86" s="28">
        <f t="shared" si="16"/>
        <v>30000</v>
      </c>
      <c r="K86" s="29"/>
      <c r="L86" s="5"/>
    </row>
    <row r="87" spans="1:12" customFormat="1" ht="25.9" customHeight="1">
      <c r="A87" s="8" t="s">
        <v>322</v>
      </c>
      <c r="B87" s="11">
        <v>251</v>
      </c>
      <c r="C87" s="24" t="s">
        <v>325</v>
      </c>
      <c r="D87" s="18">
        <v>267000</v>
      </c>
      <c r="E87" s="18"/>
      <c r="F87" s="18">
        <v>200250</v>
      </c>
      <c r="G87" s="18"/>
      <c r="H87" s="18"/>
      <c r="I87" s="18">
        <f>F87</f>
        <v>200250</v>
      </c>
      <c r="J87" s="194">
        <f>D87-F87</f>
        <v>66750</v>
      </c>
      <c r="K87" s="87"/>
      <c r="L87" s="15"/>
    </row>
    <row r="88" spans="1:12" s="6" customFormat="1" ht="25.9" customHeight="1" thickBot="1">
      <c r="A88" s="7" t="s">
        <v>58</v>
      </c>
      <c r="B88" s="12"/>
      <c r="C88" s="21" t="s">
        <v>321</v>
      </c>
      <c r="D88" s="16">
        <f t="shared" ref="D88:J88" si="26">D87</f>
        <v>267000</v>
      </c>
      <c r="E88" s="16">
        <f t="shared" si="26"/>
        <v>0</v>
      </c>
      <c r="F88" s="16">
        <f t="shared" si="26"/>
        <v>200250</v>
      </c>
      <c r="G88" s="16">
        <f t="shared" si="26"/>
        <v>0</v>
      </c>
      <c r="H88" s="16">
        <f t="shared" si="26"/>
        <v>0</v>
      </c>
      <c r="I88" s="16">
        <f t="shared" si="26"/>
        <v>200250</v>
      </c>
      <c r="J88" s="16">
        <f t="shared" si="26"/>
        <v>66750</v>
      </c>
      <c r="K88" s="29"/>
      <c r="L88" s="5"/>
    </row>
    <row r="89" spans="1:12" customFormat="1" ht="60" customHeight="1" thickBot="1">
      <c r="A89" s="8" t="s">
        <v>106</v>
      </c>
      <c r="B89" s="11">
        <v>264</v>
      </c>
      <c r="C89" s="25" t="s">
        <v>218</v>
      </c>
      <c r="D89" s="26">
        <v>284000</v>
      </c>
      <c r="E89" s="26"/>
      <c r="F89" s="26">
        <v>160688.70000000001</v>
      </c>
      <c r="G89" s="26" t="s">
        <v>66</v>
      </c>
      <c r="H89" s="26" t="s">
        <v>66</v>
      </c>
      <c r="I89" s="18">
        <f t="shared" si="24"/>
        <v>160688.70000000001</v>
      </c>
      <c r="J89" s="194">
        <f t="shared" si="16"/>
        <v>123311.29999999999</v>
      </c>
      <c r="K89" s="87"/>
      <c r="L89" s="15">
        <f>D91-E91-J91</f>
        <v>18000</v>
      </c>
    </row>
    <row r="90" spans="1:12" s="6" customFormat="1" ht="28.9" customHeight="1" thickBot="1">
      <c r="A90" s="7" t="s">
        <v>58</v>
      </c>
      <c r="B90" s="12"/>
      <c r="C90" s="22" t="s">
        <v>270</v>
      </c>
      <c r="D90" s="23">
        <f>D89</f>
        <v>284000</v>
      </c>
      <c r="E90" s="23"/>
      <c r="F90" s="23">
        <f>F89</f>
        <v>160688.70000000001</v>
      </c>
      <c r="G90" s="23"/>
      <c r="H90" s="23"/>
      <c r="I90" s="16">
        <f t="shared" si="24"/>
        <v>160688.70000000001</v>
      </c>
      <c r="J90" s="28">
        <f t="shared" si="16"/>
        <v>123311.29999999999</v>
      </c>
      <c r="K90" s="29"/>
      <c r="L90" s="5"/>
    </row>
    <row r="91" spans="1:12" customFormat="1" ht="24" customHeight="1" thickBot="1">
      <c r="A91" s="8" t="s">
        <v>107</v>
      </c>
      <c r="B91" s="11">
        <v>346</v>
      </c>
      <c r="C91" s="25" t="s">
        <v>219</v>
      </c>
      <c r="D91" s="26">
        <v>25000</v>
      </c>
      <c r="E91" s="26">
        <v>0</v>
      </c>
      <c r="F91" s="26">
        <v>18000</v>
      </c>
      <c r="G91" s="26" t="s">
        <v>66</v>
      </c>
      <c r="H91" s="26" t="s">
        <v>66</v>
      </c>
      <c r="I91" s="18">
        <f t="shared" si="24"/>
        <v>18000</v>
      </c>
      <c r="J91" s="194">
        <f t="shared" si="16"/>
        <v>7000</v>
      </c>
      <c r="K91" s="87"/>
      <c r="L91" s="15">
        <f>D92-E92-J92</f>
        <v>18000</v>
      </c>
    </row>
    <row r="92" spans="1:12" ht="18" customHeight="1" thickBot="1">
      <c r="A92" s="7" t="s">
        <v>58</v>
      </c>
      <c r="B92" s="12"/>
      <c r="C92" s="21" t="s">
        <v>170</v>
      </c>
      <c r="D92" s="16">
        <f>D91</f>
        <v>25000</v>
      </c>
      <c r="E92" s="16">
        <f>E91</f>
        <v>0</v>
      </c>
      <c r="F92" s="16">
        <f>F91</f>
        <v>18000</v>
      </c>
      <c r="G92" s="16" t="str">
        <f>G91</f>
        <v>0</v>
      </c>
      <c r="H92" s="16" t="str">
        <f>H91</f>
        <v>0</v>
      </c>
      <c r="I92" s="16">
        <f t="shared" si="24"/>
        <v>18000</v>
      </c>
      <c r="J92" s="28">
        <f t="shared" si="16"/>
        <v>7000</v>
      </c>
      <c r="K92" s="17"/>
      <c r="L92" s="5">
        <f>D93-E93-J93</f>
        <v>0</v>
      </c>
    </row>
    <row r="93" spans="1:12" ht="9" customHeight="1" thickBot="1">
      <c r="A93" s="8"/>
      <c r="B93" s="30"/>
      <c r="C93" s="115"/>
      <c r="D93" s="116"/>
      <c r="E93" s="116"/>
      <c r="F93" s="116"/>
      <c r="G93" s="116"/>
      <c r="H93" s="116"/>
      <c r="I93" s="18">
        <f t="shared" si="24"/>
        <v>0</v>
      </c>
      <c r="J93" s="28">
        <f t="shared" si="16"/>
        <v>0</v>
      </c>
      <c r="K93" s="117"/>
      <c r="L93" s="5"/>
    </row>
    <row r="94" spans="1:12" ht="13.5" thickBot="1">
      <c r="A94" s="13"/>
      <c r="B94" s="27">
        <v>450</v>
      </c>
      <c r="C94" s="118" t="s">
        <v>19</v>
      </c>
      <c r="D94" s="119" t="s">
        <v>19</v>
      </c>
      <c r="E94" s="119" t="s">
        <v>19</v>
      </c>
      <c r="F94" s="119" t="s">
        <v>19</v>
      </c>
      <c r="G94" s="119" t="s">
        <v>19</v>
      </c>
      <c r="H94" s="119" t="s">
        <v>19</v>
      </c>
      <c r="I94" s="119" t="s">
        <v>19</v>
      </c>
      <c r="J94" s="119" t="s">
        <v>19</v>
      </c>
      <c r="K94" s="120" t="s">
        <v>19</v>
      </c>
    </row>
    <row r="95" spans="1:12" ht="30.6" customHeight="1" thickBot="1">
      <c r="A95" s="14" t="s">
        <v>38</v>
      </c>
      <c r="B95" s="27">
        <v>900</v>
      </c>
      <c r="C95" s="118" t="s">
        <v>19</v>
      </c>
      <c r="D95" s="121">
        <v>-580973.46</v>
      </c>
      <c r="E95" s="119" t="s">
        <v>19</v>
      </c>
      <c r="F95" s="198">
        <v>3524984.04</v>
      </c>
      <c r="G95" s="198" t="e">
        <f>G10-#REF!</f>
        <v>#REF!</v>
      </c>
      <c r="H95" s="198" t="e">
        <f>H10-#REF!</f>
        <v>#REF!</v>
      </c>
      <c r="I95" s="198">
        <f>F95</f>
        <v>3524984.04</v>
      </c>
      <c r="J95" s="119" t="s">
        <v>19</v>
      </c>
      <c r="K95" s="120" t="s">
        <v>19</v>
      </c>
    </row>
    <row r="96" spans="1:12">
      <c r="D96" s="36"/>
      <c r="E96" s="36"/>
      <c r="F96" s="36"/>
      <c r="G96" s="36"/>
      <c r="H96" s="36"/>
      <c r="I96" s="36"/>
      <c r="K96" s="36"/>
    </row>
    <row r="97" spans="4:11">
      <c r="D97" s="36"/>
      <c r="E97" s="36"/>
      <c r="F97" s="36"/>
      <c r="G97" s="36"/>
      <c r="H97" s="36"/>
      <c r="I97" s="36"/>
      <c r="K97" s="36"/>
    </row>
    <row r="98" spans="4:11">
      <c r="D98" s="36"/>
      <c r="E98" s="36"/>
      <c r="F98" s="36"/>
      <c r="G98" s="36"/>
      <c r="H98" s="36"/>
      <c r="I98" s="36"/>
      <c r="K98" s="36"/>
    </row>
    <row r="99" spans="4:11">
      <c r="D99" s="36"/>
      <c r="E99" s="36"/>
      <c r="F99" s="36"/>
      <c r="G99" s="36"/>
      <c r="H99" s="36"/>
      <c r="I99" s="36"/>
      <c r="K99" s="36"/>
    </row>
    <row r="100" spans="4:11">
      <c r="D100" s="36"/>
      <c r="E100" s="36"/>
      <c r="F100" s="36"/>
      <c r="G100" s="36"/>
      <c r="H100" s="36"/>
      <c r="I100" s="36"/>
      <c r="K100" s="36"/>
    </row>
    <row r="101" spans="4:11">
      <c r="D101" s="36"/>
      <c r="E101" s="36"/>
      <c r="F101" s="36"/>
      <c r="G101" s="36"/>
      <c r="H101" s="36"/>
      <c r="I101" s="36"/>
      <c r="K101" s="36"/>
    </row>
    <row r="102" spans="4:11">
      <c r="D102" s="36"/>
      <c r="E102" s="36"/>
      <c r="F102" s="36"/>
      <c r="G102" s="36"/>
      <c r="H102" s="36"/>
      <c r="I102" s="36"/>
      <c r="K102" s="36"/>
    </row>
    <row r="103" spans="4:11">
      <c r="D103" s="36"/>
      <c r="E103" s="36"/>
      <c r="F103" s="36"/>
      <c r="G103" s="36"/>
      <c r="H103" s="36"/>
      <c r="I103" s="36"/>
      <c r="K103" s="36"/>
    </row>
    <row r="104" spans="4:11">
      <c r="D104" s="36"/>
      <c r="E104" s="36"/>
      <c r="F104" s="36"/>
      <c r="G104" s="36"/>
      <c r="H104" s="36"/>
      <c r="I104" s="36"/>
      <c r="K104" s="36"/>
    </row>
    <row r="105" spans="4:11">
      <c r="D105" s="36"/>
      <c r="E105" s="36"/>
      <c r="F105" s="36"/>
      <c r="G105" s="36"/>
      <c r="H105" s="36"/>
      <c r="I105" s="36"/>
      <c r="K105" s="36"/>
    </row>
    <row r="106" spans="4:11">
      <c r="D106" s="36"/>
      <c r="E106" s="36"/>
      <c r="F106" s="36"/>
      <c r="G106" s="36"/>
      <c r="H106" s="36"/>
      <c r="I106" s="36"/>
      <c r="K106" s="36"/>
    </row>
    <row r="107" spans="4:11">
      <c r="D107" s="36"/>
      <c r="E107" s="36"/>
      <c r="F107" s="36"/>
      <c r="G107" s="36"/>
      <c r="H107" s="36"/>
      <c r="I107" s="36"/>
      <c r="K107" s="36"/>
    </row>
    <row r="108" spans="4:11">
      <c r="D108" s="36"/>
      <c r="E108" s="36"/>
      <c r="F108" s="36"/>
      <c r="G108" s="36"/>
      <c r="H108" s="36"/>
      <c r="I108" s="36"/>
      <c r="K108" s="36"/>
    </row>
    <row r="109" spans="4:11">
      <c r="D109" s="36"/>
      <c r="E109" s="36"/>
      <c r="F109" s="36"/>
      <c r="G109" s="36"/>
      <c r="H109" s="36"/>
      <c r="I109" s="36"/>
      <c r="K109" s="36"/>
    </row>
    <row r="110" spans="4:11">
      <c r="D110" s="36"/>
      <c r="E110" s="36"/>
      <c r="F110" s="36"/>
      <c r="G110" s="36"/>
      <c r="H110" s="36"/>
      <c r="I110" s="36"/>
      <c r="K110" s="36"/>
    </row>
    <row r="111" spans="4:11">
      <c r="D111" s="36"/>
      <c r="E111" s="36"/>
      <c r="F111" s="36"/>
      <c r="G111" s="36"/>
      <c r="H111" s="36"/>
      <c r="I111" s="36"/>
      <c r="K111" s="36"/>
    </row>
    <row r="112" spans="4:11">
      <c r="D112" s="36"/>
      <c r="E112" s="36"/>
      <c r="F112" s="36"/>
      <c r="G112" s="36"/>
      <c r="H112" s="36"/>
      <c r="I112" s="36"/>
      <c r="K112" s="36"/>
    </row>
    <row r="113" spans="4:11">
      <c r="D113" s="36"/>
      <c r="E113" s="36"/>
      <c r="F113" s="36"/>
      <c r="G113" s="36"/>
      <c r="H113" s="36"/>
      <c r="I113" s="36"/>
      <c r="K113" s="36"/>
    </row>
    <row r="114" spans="4:11">
      <c r="D114" s="36"/>
      <c r="E114" s="36"/>
      <c r="F114" s="36"/>
      <c r="G114" s="36"/>
      <c r="H114" s="36"/>
      <c r="I114" s="36"/>
      <c r="K114" s="36"/>
    </row>
    <row r="115" spans="4:11">
      <c r="D115" s="36"/>
      <c r="E115" s="36"/>
      <c r="F115" s="36"/>
      <c r="G115" s="36"/>
      <c r="H115" s="36"/>
      <c r="I115" s="36"/>
      <c r="K115" s="36"/>
    </row>
    <row r="116" spans="4:11">
      <c r="D116" s="36"/>
      <c r="E116" s="36"/>
      <c r="F116" s="36"/>
      <c r="G116" s="36"/>
      <c r="H116" s="36"/>
      <c r="I116" s="36"/>
      <c r="K116" s="36"/>
    </row>
    <row r="117" spans="4:11">
      <c r="D117" s="36"/>
      <c r="E117" s="36"/>
      <c r="F117" s="36"/>
      <c r="G117" s="36"/>
      <c r="H117" s="36"/>
      <c r="I117" s="36"/>
      <c r="K117" s="36"/>
    </row>
    <row r="118" spans="4:11">
      <c r="D118" s="36"/>
      <c r="E118" s="36"/>
      <c r="F118" s="36"/>
      <c r="G118" s="36"/>
      <c r="H118" s="36"/>
      <c r="I118" s="36"/>
      <c r="K118" s="36"/>
    </row>
    <row r="119" spans="4:11">
      <c r="D119" s="36"/>
      <c r="E119" s="36"/>
      <c r="F119" s="36"/>
      <c r="G119" s="36"/>
      <c r="H119" s="36"/>
      <c r="I119" s="36"/>
      <c r="K119" s="36"/>
    </row>
    <row r="120" spans="4:11">
      <c r="D120" s="36"/>
      <c r="E120" s="36"/>
      <c r="F120" s="36"/>
      <c r="G120" s="36"/>
      <c r="H120" s="36"/>
      <c r="I120" s="36"/>
      <c r="K120" s="36"/>
    </row>
    <row r="121" spans="4:11">
      <c r="D121" s="36"/>
      <c r="E121" s="36"/>
      <c r="F121" s="36"/>
      <c r="G121" s="36"/>
      <c r="H121" s="36"/>
      <c r="I121" s="36"/>
      <c r="K121" s="36"/>
    </row>
    <row r="122" spans="4:11">
      <c r="D122" s="36"/>
      <c r="E122" s="36"/>
      <c r="F122" s="36"/>
      <c r="G122" s="36"/>
      <c r="H122" s="36"/>
      <c r="I122" s="36"/>
      <c r="K122" s="36"/>
    </row>
    <row r="123" spans="4:11">
      <c r="D123" s="36"/>
      <c r="E123" s="36"/>
      <c r="F123" s="36"/>
      <c r="G123" s="36"/>
      <c r="H123" s="36"/>
      <c r="I123" s="36"/>
      <c r="K123" s="36"/>
    </row>
    <row r="124" spans="4:11">
      <c r="D124" s="36"/>
      <c r="E124" s="36"/>
      <c r="F124" s="36"/>
      <c r="G124" s="36"/>
      <c r="H124" s="36"/>
      <c r="I124" s="36"/>
      <c r="K124" s="36"/>
    </row>
    <row r="125" spans="4:11">
      <c r="D125" s="36"/>
      <c r="E125" s="36"/>
      <c r="F125" s="36"/>
      <c r="G125" s="36"/>
      <c r="H125" s="36"/>
      <c r="I125" s="36"/>
      <c r="K125" s="36"/>
    </row>
    <row r="126" spans="4:11">
      <c r="D126" s="36"/>
      <c r="E126" s="36"/>
      <c r="F126" s="36"/>
      <c r="G126" s="36"/>
      <c r="H126" s="36"/>
      <c r="I126" s="36"/>
      <c r="K126" s="36"/>
    </row>
    <row r="127" spans="4:11">
      <c r="D127" s="36"/>
      <c r="E127" s="36"/>
      <c r="F127" s="36"/>
      <c r="G127" s="36"/>
      <c r="H127" s="36"/>
      <c r="I127" s="36"/>
      <c r="K127" s="36"/>
    </row>
    <row r="128" spans="4:11">
      <c r="D128" s="36"/>
      <c r="E128" s="36"/>
      <c r="F128" s="36"/>
      <c r="G128" s="36"/>
      <c r="H128" s="36"/>
      <c r="I128" s="36"/>
      <c r="K128" s="36"/>
    </row>
    <row r="129" spans="4:11">
      <c r="D129" s="36"/>
      <c r="E129" s="36"/>
      <c r="F129" s="36"/>
      <c r="G129" s="36"/>
      <c r="H129" s="36"/>
      <c r="I129" s="36"/>
      <c r="K129" s="36"/>
    </row>
    <row r="130" spans="4:11">
      <c r="D130" s="36"/>
      <c r="E130" s="36"/>
      <c r="F130" s="36"/>
      <c r="G130" s="36"/>
      <c r="H130" s="36"/>
      <c r="I130" s="36"/>
      <c r="K130" s="36"/>
    </row>
    <row r="131" spans="4:11">
      <c r="D131" s="36"/>
      <c r="E131" s="36"/>
      <c r="F131" s="36"/>
      <c r="G131" s="36"/>
      <c r="H131" s="36"/>
      <c r="I131" s="36"/>
      <c r="K131" s="36"/>
    </row>
    <row r="132" spans="4:11">
      <c r="D132" s="36"/>
      <c r="E132" s="36"/>
      <c r="F132" s="36"/>
      <c r="G132" s="36"/>
      <c r="H132" s="36"/>
      <c r="I132" s="36"/>
      <c r="K132" s="36"/>
    </row>
    <row r="133" spans="4:11">
      <c r="D133" s="36"/>
      <c r="E133" s="36"/>
      <c r="F133" s="36"/>
      <c r="G133" s="36"/>
      <c r="H133" s="36"/>
      <c r="I133" s="36"/>
      <c r="K133" s="36"/>
    </row>
    <row r="134" spans="4:11">
      <c r="D134" s="36"/>
      <c r="E134" s="36"/>
      <c r="F134" s="36"/>
      <c r="G134" s="36"/>
      <c r="H134" s="36"/>
      <c r="I134" s="36"/>
      <c r="K134" s="36"/>
    </row>
    <row r="135" spans="4:11">
      <c r="D135" s="36"/>
      <c r="E135" s="36"/>
      <c r="F135" s="36"/>
      <c r="G135" s="36"/>
      <c r="H135" s="36"/>
      <c r="I135" s="36"/>
      <c r="K135" s="36"/>
    </row>
    <row r="136" spans="4:11">
      <c r="D136" s="36"/>
      <c r="E136" s="36"/>
      <c r="F136" s="36"/>
      <c r="G136" s="36"/>
      <c r="H136" s="36"/>
      <c r="I136" s="36"/>
      <c r="K136" s="36"/>
    </row>
    <row r="137" spans="4:11">
      <c r="D137" s="36"/>
      <c r="E137" s="36"/>
      <c r="F137" s="36"/>
      <c r="G137" s="36"/>
      <c r="H137" s="36"/>
      <c r="I137" s="36"/>
      <c r="K137" s="36"/>
    </row>
    <row r="138" spans="4:11">
      <c r="D138" s="36"/>
      <c r="E138" s="36"/>
      <c r="F138" s="36"/>
      <c r="G138" s="36"/>
      <c r="H138" s="36"/>
      <c r="I138" s="36"/>
      <c r="K138" s="36"/>
    </row>
    <row r="139" spans="4:11">
      <c r="D139" s="36"/>
      <c r="E139" s="36"/>
      <c r="F139" s="36"/>
      <c r="G139" s="36"/>
      <c r="H139" s="36"/>
      <c r="I139" s="36"/>
      <c r="K139" s="36"/>
    </row>
    <row r="140" spans="4:11">
      <c r="D140" s="36"/>
      <c r="E140" s="36"/>
      <c r="F140" s="36"/>
      <c r="G140" s="36"/>
      <c r="H140" s="36"/>
      <c r="I140" s="36"/>
      <c r="K140" s="36"/>
    </row>
    <row r="141" spans="4:11">
      <c r="D141" s="36"/>
      <c r="E141" s="36"/>
      <c r="F141" s="36"/>
      <c r="G141" s="36"/>
      <c r="H141" s="36"/>
      <c r="I141" s="36"/>
      <c r="K141" s="36"/>
    </row>
    <row r="142" spans="4:11">
      <c r="D142" s="36"/>
      <c r="E142" s="36"/>
      <c r="F142" s="36"/>
      <c r="G142" s="36"/>
      <c r="H142" s="36"/>
      <c r="I142" s="36"/>
      <c r="K142" s="36"/>
    </row>
    <row r="143" spans="4:11">
      <c r="D143" s="36"/>
      <c r="E143" s="36"/>
      <c r="F143" s="36"/>
      <c r="G143" s="36"/>
      <c r="H143" s="36"/>
      <c r="I143" s="36"/>
      <c r="K143" s="36"/>
    </row>
    <row r="144" spans="4:11">
      <c r="D144" s="36"/>
      <c r="E144" s="36"/>
      <c r="F144" s="36"/>
      <c r="G144" s="36"/>
      <c r="H144" s="36"/>
      <c r="I144" s="36"/>
      <c r="K144" s="36"/>
    </row>
    <row r="145" spans="4:11">
      <c r="D145" s="36"/>
      <c r="E145" s="36"/>
      <c r="F145" s="36"/>
      <c r="G145" s="36"/>
      <c r="H145" s="36"/>
      <c r="I145" s="36"/>
      <c r="K145" s="36"/>
    </row>
    <row r="146" spans="4:11">
      <c r="D146" s="36"/>
      <c r="E146" s="36"/>
      <c r="F146" s="36"/>
      <c r="G146" s="36"/>
      <c r="H146" s="36"/>
      <c r="I146" s="36"/>
      <c r="K146" s="36"/>
    </row>
    <row r="147" spans="4:11">
      <c r="D147" s="36"/>
      <c r="E147" s="36"/>
      <c r="F147" s="36"/>
      <c r="G147" s="36"/>
      <c r="H147" s="36"/>
      <c r="I147" s="36"/>
      <c r="K147" s="36"/>
    </row>
    <row r="148" spans="4:11">
      <c r="D148" s="36"/>
      <c r="E148" s="36"/>
      <c r="F148" s="36"/>
      <c r="G148" s="36"/>
      <c r="H148" s="36"/>
      <c r="I148" s="36"/>
      <c r="K148" s="36"/>
    </row>
    <row r="149" spans="4:11">
      <c r="D149" s="36"/>
      <c r="E149" s="36"/>
      <c r="F149" s="36"/>
      <c r="G149" s="36"/>
      <c r="H149" s="36"/>
      <c r="I149" s="36"/>
      <c r="K149" s="36"/>
    </row>
    <row r="150" spans="4:11">
      <c r="D150" s="36"/>
      <c r="E150" s="36"/>
      <c r="F150" s="36"/>
      <c r="G150" s="36"/>
      <c r="H150" s="36"/>
      <c r="I150" s="36"/>
      <c r="K150" s="36"/>
    </row>
    <row r="151" spans="4:11">
      <c r="D151" s="36"/>
      <c r="E151" s="36"/>
      <c r="F151" s="36"/>
      <c r="G151" s="36"/>
      <c r="H151" s="36"/>
      <c r="I151" s="36"/>
      <c r="K151" s="36"/>
    </row>
    <row r="152" spans="4:11">
      <c r="D152" s="36"/>
      <c r="E152" s="36"/>
      <c r="F152" s="36"/>
      <c r="G152" s="36"/>
      <c r="H152" s="36"/>
      <c r="I152" s="36"/>
      <c r="K152" s="36"/>
    </row>
    <row r="153" spans="4:11">
      <c r="D153" s="36"/>
      <c r="E153" s="36"/>
      <c r="F153" s="36"/>
      <c r="G153" s="36"/>
      <c r="H153" s="36"/>
      <c r="I153" s="36"/>
      <c r="K153" s="36"/>
    </row>
    <row r="154" spans="4:11">
      <c r="D154" s="36"/>
      <c r="E154" s="36"/>
      <c r="F154" s="36"/>
      <c r="G154" s="36"/>
      <c r="H154" s="36"/>
      <c r="I154" s="36"/>
      <c r="K154" s="36"/>
    </row>
    <row r="155" spans="4:11">
      <c r="D155" s="36"/>
      <c r="E155" s="36"/>
      <c r="F155" s="36"/>
      <c r="G155" s="36"/>
      <c r="H155" s="36"/>
      <c r="I155" s="36"/>
      <c r="K155" s="36"/>
    </row>
    <row r="156" spans="4:11">
      <c r="D156" s="36"/>
      <c r="E156" s="36"/>
      <c r="F156" s="36"/>
      <c r="G156" s="36"/>
      <c r="H156" s="36"/>
      <c r="I156" s="36"/>
      <c r="K156" s="36"/>
    </row>
    <row r="157" spans="4:11">
      <c r="D157" s="36"/>
      <c r="E157" s="36"/>
      <c r="F157" s="36"/>
      <c r="G157" s="36"/>
      <c r="H157" s="36"/>
      <c r="I157" s="36"/>
      <c r="K157" s="36"/>
    </row>
    <row r="158" spans="4:11">
      <c r="D158" s="36"/>
      <c r="E158" s="36"/>
      <c r="F158" s="36"/>
      <c r="G158" s="36"/>
      <c r="H158" s="36"/>
      <c r="I158" s="36"/>
      <c r="K158" s="36"/>
    </row>
    <row r="159" spans="4:11">
      <c r="D159" s="36"/>
      <c r="E159" s="36"/>
      <c r="F159" s="36"/>
      <c r="G159" s="36"/>
      <c r="H159" s="36"/>
      <c r="I159" s="36"/>
      <c r="K159" s="36"/>
    </row>
    <row r="160" spans="4:11">
      <c r="D160" s="36"/>
      <c r="E160" s="36"/>
      <c r="F160" s="36"/>
      <c r="G160" s="36"/>
      <c r="H160" s="36"/>
      <c r="I160" s="36"/>
      <c r="K160" s="36"/>
    </row>
    <row r="161" spans="4:11">
      <c r="D161" s="36"/>
      <c r="E161" s="36"/>
      <c r="F161" s="36"/>
      <c r="G161" s="36"/>
      <c r="H161" s="36"/>
      <c r="I161" s="36"/>
      <c r="K161" s="36"/>
    </row>
    <row r="162" spans="4:11">
      <c r="D162" s="36"/>
      <c r="E162" s="36"/>
      <c r="F162" s="36"/>
      <c r="G162" s="36"/>
      <c r="H162" s="36"/>
      <c r="I162" s="36"/>
      <c r="K162" s="36"/>
    </row>
    <row r="163" spans="4:11">
      <c r="D163" s="36"/>
      <c r="E163" s="36"/>
      <c r="F163" s="36"/>
      <c r="G163" s="36"/>
      <c r="H163" s="36"/>
      <c r="I163" s="36"/>
      <c r="K163" s="36"/>
    </row>
    <row r="164" spans="4:11">
      <c r="D164" s="36"/>
      <c r="E164" s="36"/>
      <c r="F164" s="36"/>
      <c r="G164" s="36"/>
      <c r="H164" s="36"/>
      <c r="I164" s="36"/>
      <c r="K164" s="36"/>
    </row>
    <row r="165" spans="4:11">
      <c r="D165" s="36"/>
      <c r="E165" s="36"/>
      <c r="F165" s="36"/>
      <c r="G165" s="36"/>
      <c r="H165" s="36"/>
      <c r="I165" s="36"/>
      <c r="K165" s="36"/>
    </row>
    <row r="166" spans="4:11">
      <c r="D166" s="36"/>
      <c r="E166" s="36"/>
      <c r="F166" s="36"/>
      <c r="G166" s="36"/>
      <c r="H166" s="36"/>
      <c r="I166" s="36"/>
      <c r="K166" s="36"/>
    </row>
    <row r="167" spans="4:11">
      <c r="D167" s="36"/>
      <c r="E167" s="36"/>
      <c r="F167" s="36"/>
      <c r="G167" s="36"/>
      <c r="H167" s="36"/>
      <c r="I167" s="36"/>
      <c r="K167" s="36"/>
    </row>
    <row r="168" spans="4:11">
      <c r="D168" s="36"/>
      <c r="E168" s="36"/>
      <c r="F168" s="36"/>
      <c r="G168" s="36"/>
      <c r="H168" s="36"/>
      <c r="I168" s="36"/>
      <c r="K168" s="36"/>
    </row>
    <row r="169" spans="4:11">
      <c r="D169" s="36"/>
      <c r="E169" s="36"/>
      <c r="F169" s="36"/>
      <c r="G169" s="36"/>
      <c r="H169" s="36"/>
      <c r="I169" s="36"/>
      <c r="K169" s="36"/>
    </row>
    <row r="170" spans="4:11">
      <c r="D170" s="36"/>
      <c r="E170" s="36"/>
      <c r="F170" s="36"/>
      <c r="G170" s="36"/>
      <c r="H170" s="36"/>
      <c r="I170" s="36"/>
      <c r="K170" s="36"/>
    </row>
    <row r="171" spans="4:11">
      <c r="D171" s="36"/>
      <c r="E171" s="36"/>
      <c r="F171" s="36"/>
      <c r="G171" s="36"/>
      <c r="H171" s="36"/>
      <c r="I171" s="36"/>
      <c r="K171" s="36"/>
    </row>
    <row r="172" spans="4:11">
      <c r="D172" s="36"/>
      <c r="E172" s="36"/>
      <c r="F172" s="36"/>
      <c r="G172" s="36"/>
      <c r="H172" s="36"/>
      <c r="I172" s="36"/>
      <c r="K172" s="36"/>
    </row>
    <row r="173" spans="4:11">
      <c r="D173" s="36"/>
      <c r="E173" s="36"/>
      <c r="F173" s="36"/>
      <c r="G173" s="36"/>
      <c r="H173" s="36"/>
      <c r="I173" s="36"/>
      <c r="K173" s="36"/>
    </row>
    <row r="174" spans="4:11">
      <c r="D174" s="36"/>
      <c r="E174" s="36"/>
      <c r="F174" s="36"/>
      <c r="G174" s="36"/>
      <c r="H174" s="36"/>
      <c r="I174" s="36"/>
      <c r="K174" s="36"/>
    </row>
    <row r="175" spans="4:11">
      <c r="D175" s="36"/>
      <c r="E175" s="36"/>
      <c r="F175" s="36"/>
      <c r="G175" s="36"/>
      <c r="H175" s="36"/>
      <c r="I175" s="36"/>
      <c r="K175" s="36"/>
    </row>
    <row r="176" spans="4:11">
      <c r="D176" s="36"/>
      <c r="E176" s="36"/>
      <c r="F176" s="36"/>
      <c r="G176" s="36"/>
      <c r="H176" s="36"/>
      <c r="I176" s="36"/>
      <c r="K176" s="36"/>
    </row>
    <row r="177" spans="4:11">
      <c r="D177" s="36"/>
      <c r="E177" s="36"/>
      <c r="F177" s="36"/>
      <c r="G177" s="36"/>
      <c r="H177" s="36"/>
      <c r="I177" s="36"/>
      <c r="K177" s="36"/>
    </row>
    <row r="178" spans="4:11">
      <c r="D178" s="36"/>
      <c r="E178" s="36"/>
      <c r="F178" s="36"/>
      <c r="G178" s="36"/>
      <c r="H178" s="36"/>
      <c r="I178" s="36"/>
      <c r="K178" s="36"/>
    </row>
    <row r="179" spans="4:11">
      <c r="D179" s="36"/>
      <c r="E179" s="36"/>
      <c r="F179" s="36"/>
      <c r="G179" s="36"/>
      <c r="H179" s="36"/>
      <c r="I179" s="36"/>
      <c r="K179" s="36"/>
    </row>
    <row r="180" spans="4:11">
      <c r="D180" s="36"/>
      <c r="E180" s="36"/>
      <c r="F180" s="36"/>
      <c r="G180" s="36"/>
      <c r="H180" s="36"/>
      <c r="I180" s="36"/>
      <c r="K180" s="36"/>
    </row>
    <row r="181" spans="4:11">
      <c r="D181" s="36"/>
      <c r="E181" s="36"/>
      <c r="F181" s="36"/>
      <c r="G181" s="36"/>
      <c r="H181" s="36"/>
      <c r="I181" s="36"/>
      <c r="K181" s="36"/>
    </row>
    <row r="182" spans="4:11">
      <c r="D182" s="36"/>
      <c r="E182" s="36"/>
      <c r="F182" s="36"/>
      <c r="G182" s="36"/>
      <c r="H182" s="36"/>
      <c r="I182" s="36"/>
      <c r="K182" s="36"/>
    </row>
    <row r="183" spans="4:11">
      <c r="D183" s="36"/>
      <c r="E183" s="36"/>
      <c r="F183" s="36"/>
      <c r="G183" s="36"/>
      <c r="H183" s="36"/>
      <c r="I183" s="36"/>
      <c r="K183" s="36"/>
    </row>
    <row r="184" spans="4:11">
      <c r="D184" s="36"/>
      <c r="E184" s="36"/>
      <c r="F184" s="36"/>
      <c r="G184" s="36"/>
      <c r="H184" s="36"/>
      <c r="I184" s="36"/>
      <c r="K184" s="36"/>
    </row>
    <row r="185" spans="4:11">
      <c r="D185" s="36"/>
      <c r="E185" s="36"/>
      <c r="F185" s="36"/>
      <c r="G185" s="36"/>
      <c r="H185" s="36"/>
      <c r="I185" s="36"/>
      <c r="K185" s="36"/>
    </row>
    <row r="186" spans="4:11">
      <c r="D186" s="36"/>
      <c r="E186" s="36"/>
      <c r="F186" s="36"/>
      <c r="G186" s="36"/>
      <c r="H186" s="36"/>
      <c r="I186" s="36"/>
      <c r="K186" s="36"/>
    </row>
    <row r="187" spans="4:11">
      <c r="D187" s="36"/>
      <c r="E187" s="36"/>
      <c r="F187" s="36"/>
      <c r="G187" s="36"/>
      <c r="H187" s="36"/>
      <c r="I187" s="36"/>
      <c r="K187" s="36"/>
    </row>
    <row r="188" spans="4:11">
      <c r="D188" s="36"/>
      <c r="E188" s="36"/>
      <c r="F188" s="36"/>
      <c r="G188" s="36"/>
      <c r="H188" s="36"/>
      <c r="I188" s="36"/>
      <c r="K188" s="36"/>
    </row>
    <row r="189" spans="4:11">
      <c r="D189" s="36"/>
      <c r="E189" s="36"/>
      <c r="F189" s="36"/>
      <c r="G189" s="36"/>
      <c r="H189" s="36"/>
      <c r="I189" s="36"/>
      <c r="K189" s="36"/>
    </row>
    <row r="190" spans="4:11">
      <c r="D190" s="36"/>
      <c r="E190" s="36"/>
      <c r="F190" s="36"/>
      <c r="G190" s="36"/>
      <c r="H190" s="36"/>
      <c r="I190" s="36"/>
      <c r="K190" s="36"/>
    </row>
    <row r="191" spans="4:11">
      <c r="D191" s="36"/>
      <c r="E191" s="36"/>
      <c r="F191" s="36"/>
      <c r="G191" s="36"/>
      <c r="H191" s="36"/>
      <c r="I191" s="36"/>
      <c r="K191" s="36"/>
    </row>
    <row r="192" spans="4:11">
      <c r="D192" s="36"/>
      <c r="E192" s="36"/>
      <c r="F192" s="36"/>
      <c r="G192" s="36"/>
      <c r="H192" s="36"/>
      <c r="I192" s="36"/>
      <c r="K192" s="36"/>
    </row>
    <row r="193" spans="4:11">
      <c r="D193" s="36"/>
      <c r="E193" s="36"/>
      <c r="F193" s="36"/>
      <c r="G193" s="36"/>
      <c r="H193" s="36"/>
      <c r="I193" s="36"/>
      <c r="K193" s="36"/>
    </row>
    <row r="194" spans="4:11">
      <c r="D194" s="36"/>
      <c r="E194" s="36"/>
      <c r="F194" s="36"/>
      <c r="G194" s="36"/>
      <c r="H194" s="36"/>
      <c r="I194" s="36"/>
      <c r="K194" s="36"/>
    </row>
    <row r="195" spans="4:11">
      <c r="D195" s="36"/>
      <c r="E195" s="36"/>
      <c r="F195" s="36"/>
      <c r="G195" s="36"/>
      <c r="H195" s="36"/>
      <c r="I195" s="36"/>
      <c r="K195" s="36"/>
    </row>
    <row r="196" spans="4:11">
      <c r="D196" s="36"/>
      <c r="E196" s="36"/>
      <c r="F196" s="36"/>
      <c r="G196" s="36"/>
      <c r="H196" s="36"/>
      <c r="I196" s="36"/>
      <c r="K196" s="36"/>
    </row>
    <row r="197" spans="4:11">
      <c r="D197" s="36"/>
      <c r="E197" s="36"/>
      <c r="F197" s="36"/>
      <c r="G197" s="36"/>
      <c r="H197" s="36"/>
      <c r="I197" s="36"/>
      <c r="K197" s="36"/>
    </row>
    <row r="198" spans="4:11">
      <c r="D198" s="36"/>
      <c r="E198" s="36"/>
      <c r="F198" s="36"/>
      <c r="G198" s="36"/>
      <c r="H198" s="36"/>
      <c r="I198" s="36"/>
      <c r="K198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E35" sqref="E35:E36"/>
    </sheetView>
  </sheetViews>
  <sheetFormatPr defaultColWidth="8.85546875" defaultRowHeight="15.7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>
      <c r="A1" s="214" t="s">
        <v>353</v>
      </c>
      <c r="B1" s="214"/>
      <c r="C1" s="214"/>
      <c r="D1" s="214"/>
      <c r="E1" s="214"/>
      <c r="F1" s="214"/>
      <c r="G1" s="214"/>
      <c r="H1" s="214"/>
      <c r="I1" s="43" t="s">
        <v>73</v>
      </c>
    </row>
    <row r="2" spans="1:9">
      <c r="A2" s="45"/>
      <c r="B2" s="63"/>
      <c r="C2" s="44"/>
      <c r="D2" s="65"/>
      <c r="E2" s="46"/>
      <c r="F2" s="47"/>
      <c r="G2" s="47"/>
      <c r="H2" s="47"/>
    </row>
    <row r="3" spans="1:9">
      <c r="A3" s="215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>
      <c r="A4" s="216"/>
      <c r="B4" s="70" t="s">
        <v>16</v>
      </c>
      <c r="C4" s="70" t="s">
        <v>75</v>
      </c>
      <c r="D4" s="76" t="s">
        <v>34</v>
      </c>
      <c r="E4" s="219" t="s">
        <v>298</v>
      </c>
      <c r="F4" s="80" t="s">
        <v>6</v>
      </c>
      <c r="G4" s="84" t="s">
        <v>9</v>
      </c>
      <c r="H4" s="84"/>
      <c r="I4" s="83" t="s">
        <v>2</v>
      </c>
    </row>
    <row r="5" spans="1:9">
      <c r="A5" s="216"/>
      <c r="B5" s="70" t="s">
        <v>17</v>
      </c>
      <c r="C5" s="70" t="s">
        <v>39</v>
      </c>
      <c r="D5" s="76" t="s">
        <v>35</v>
      </c>
      <c r="E5" s="220"/>
      <c r="F5" s="79" t="s">
        <v>7</v>
      </c>
      <c r="G5" s="50" t="s">
        <v>10</v>
      </c>
      <c r="H5" s="50" t="s">
        <v>11</v>
      </c>
      <c r="I5" s="83" t="s">
        <v>3</v>
      </c>
    </row>
    <row r="6" spans="1:9">
      <c r="A6" s="216"/>
      <c r="B6" s="70" t="s">
        <v>18</v>
      </c>
      <c r="C6" s="71" t="s">
        <v>40</v>
      </c>
      <c r="D6" s="76" t="s">
        <v>3</v>
      </c>
      <c r="E6" s="220"/>
      <c r="F6" s="79" t="s">
        <v>8</v>
      </c>
      <c r="G6" s="50"/>
      <c r="H6" s="50"/>
      <c r="I6" s="83"/>
    </row>
    <row r="7" spans="1:9">
      <c r="A7" s="217"/>
      <c r="B7" s="68"/>
      <c r="C7" s="72"/>
      <c r="D7" s="77"/>
      <c r="E7" s="221"/>
      <c r="F7" s="81"/>
      <c r="G7" s="85"/>
      <c r="H7" s="85"/>
      <c r="I7" s="78"/>
    </row>
    <row r="8" spans="1:9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>
      <c r="A9" s="53" t="s">
        <v>76</v>
      </c>
      <c r="B9" s="54" t="s">
        <v>77</v>
      </c>
      <c r="C9" s="54" t="s">
        <v>19</v>
      </c>
      <c r="D9" s="125">
        <v>580973.46</v>
      </c>
      <c r="E9" s="55">
        <f>E17</f>
        <v>-3524984.040000001</v>
      </c>
      <c r="F9" s="55"/>
      <c r="G9" s="55"/>
      <c r="H9" s="55">
        <f>E9</f>
        <v>-3524984.040000001</v>
      </c>
      <c r="I9" s="51"/>
    </row>
    <row r="10" spans="1:9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>
      <c r="A11" s="53" t="s">
        <v>79</v>
      </c>
      <c r="B11" s="54" t="s">
        <v>80</v>
      </c>
      <c r="C11" s="51" t="s">
        <v>19</v>
      </c>
      <c r="D11" s="125">
        <v>580973.46</v>
      </c>
      <c r="E11" s="55">
        <f>E17</f>
        <v>-3524984.040000001</v>
      </c>
      <c r="F11" s="55"/>
      <c r="G11" s="55"/>
      <c r="H11" s="55">
        <f>E11</f>
        <v>-3524984.040000001</v>
      </c>
      <c r="I11" s="51"/>
    </row>
    <row r="12" spans="1:9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>
      <c r="A13" s="53" t="s">
        <v>299</v>
      </c>
      <c r="B13" s="56"/>
      <c r="C13" s="51"/>
      <c r="D13" s="125"/>
      <c r="E13" s="55"/>
      <c r="F13" s="55"/>
      <c r="G13" s="55"/>
      <c r="H13" s="55"/>
      <c r="I13" s="51"/>
    </row>
    <row r="14" spans="1:9" ht="31.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>
      <c r="A16" s="53" t="s">
        <v>299</v>
      </c>
      <c r="B16" s="54"/>
      <c r="C16" s="51"/>
      <c r="D16" s="125"/>
      <c r="E16" s="55"/>
      <c r="F16" s="55"/>
      <c r="G16" s="55"/>
      <c r="H16" s="55"/>
      <c r="I16" s="51"/>
    </row>
    <row r="17" spans="1:9">
      <c r="A17" s="53" t="s">
        <v>84</v>
      </c>
      <c r="B17" s="54" t="s">
        <v>85</v>
      </c>
      <c r="C17" s="51"/>
      <c r="D17" s="125">
        <f>D19+D18</f>
        <v>580973.46000000089</v>
      </c>
      <c r="E17" s="55">
        <f>E18+E19</f>
        <v>-3524984.040000001</v>
      </c>
      <c r="F17" s="55"/>
      <c r="G17" s="55"/>
      <c r="H17" s="55">
        <f>E17</f>
        <v>-3524984.040000001</v>
      </c>
      <c r="I17" s="51"/>
    </row>
    <row r="18" spans="1:9">
      <c r="A18" s="53" t="s">
        <v>86</v>
      </c>
      <c r="B18" s="54" t="s">
        <v>87</v>
      </c>
      <c r="C18" s="51" t="s">
        <v>88</v>
      </c>
      <c r="D18" s="55">
        <v>-17574626.539999999</v>
      </c>
      <c r="E18" s="55">
        <v>-17344637.890000001</v>
      </c>
      <c r="F18" s="55"/>
      <c r="G18" s="55"/>
      <c r="H18" s="55">
        <f>E18</f>
        <v>-17344637.890000001</v>
      </c>
      <c r="I18" s="51" t="s">
        <v>19</v>
      </c>
    </row>
    <row r="19" spans="1:9">
      <c r="A19" s="53" t="s">
        <v>89</v>
      </c>
      <c r="B19" s="54" t="s">
        <v>90</v>
      </c>
      <c r="C19" s="51" t="s">
        <v>91</v>
      </c>
      <c r="D19" s="55">
        <f>'расходы (2)'!D10</f>
        <v>18155600</v>
      </c>
      <c r="E19" s="55">
        <f>'расходы (2)'!F10</f>
        <v>13819653.85</v>
      </c>
      <c r="F19" s="55"/>
      <c r="G19" s="55"/>
      <c r="H19" s="55">
        <f>E19</f>
        <v>13819653.85</v>
      </c>
      <c r="I19" s="51" t="s">
        <v>19</v>
      </c>
    </row>
    <row r="20" spans="1:9" ht="31.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>
      <c r="A25" s="58"/>
      <c r="B25" s="59"/>
      <c r="C25" s="60"/>
      <c r="D25" s="60"/>
      <c r="E25" s="61"/>
      <c r="F25" s="60"/>
      <c r="G25" s="60"/>
      <c r="H25" s="60"/>
      <c r="I25" s="60"/>
    </row>
    <row r="26" spans="1:9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>
      <c r="A27" s="218" t="s">
        <v>272</v>
      </c>
      <c r="B27" s="218"/>
      <c r="C27" s="45"/>
      <c r="D27" s="60" t="s">
        <v>201</v>
      </c>
      <c r="E27" s="222" t="s">
        <v>100</v>
      </c>
      <c r="F27" s="222"/>
      <c r="G27" s="44" t="s">
        <v>101</v>
      </c>
      <c r="H27" s="44" t="s">
        <v>102</v>
      </c>
      <c r="I27" s="60"/>
    </row>
    <row r="28" spans="1:9">
      <c r="A28" s="64" t="s">
        <v>300</v>
      </c>
      <c r="D28" s="64"/>
      <c r="E28"/>
      <c r="F28"/>
      <c r="H28" s="44"/>
    </row>
    <row r="29" spans="1:9">
      <c r="D29" s="44"/>
    </row>
    <row r="30" spans="1:9">
      <c r="A30" s="64" t="s">
        <v>103</v>
      </c>
      <c r="C30" s="43" t="s">
        <v>354</v>
      </c>
      <c r="D30" s="44"/>
      <c r="F30" s="44"/>
      <c r="G30" s="44"/>
      <c r="H30" s="44"/>
    </row>
    <row r="31" spans="1:9">
      <c r="D31" s="44"/>
      <c r="F31" s="44"/>
      <c r="G31" s="44"/>
      <c r="H31" s="44"/>
    </row>
    <row r="32" spans="1:9">
      <c r="D32" s="44"/>
      <c r="F32" s="44"/>
      <c r="G32" s="44"/>
      <c r="H32" s="44"/>
    </row>
    <row r="33" spans="1:8">
      <c r="A33"/>
      <c r="B33"/>
      <c r="C33"/>
      <c r="D33" s="44"/>
      <c r="F33" s="44"/>
      <c r="G33" s="44"/>
      <c r="H33" s="44"/>
    </row>
    <row r="34" spans="1:8">
      <c r="A34"/>
      <c r="B34"/>
      <c r="C34"/>
      <c r="D34" s="65"/>
    </row>
    <row r="35" spans="1:8">
      <c r="A35"/>
      <c r="B35"/>
      <c r="C35"/>
      <c r="D35" s="65"/>
    </row>
    <row r="36" spans="1:8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(5)</vt:lpstr>
      <vt:lpstr>расходы (2)</vt:lpstr>
      <vt:lpstr>источники (2)</vt:lpstr>
      <vt:lpstr>'расходы (2)'!Заголовки_для_печати</vt:lpstr>
      <vt:lpstr>'Доходы (5)'!Область_печати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2020-12-02T12:33:29Z</cp:lastPrinted>
  <dcterms:created xsi:type="dcterms:W3CDTF">1999-06-18T11:49:53Z</dcterms:created>
  <dcterms:modified xsi:type="dcterms:W3CDTF">2021-01-28T06:41:23Z</dcterms:modified>
</cp:coreProperties>
</file>